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0815" windowHeight="10095" tabRatio="827"/>
  </bookViews>
  <sheets>
    <sheet name="Rev History" sheetId="32" r:id="rId1"/>
    <sheet name="Instructions" sheetId="1" r:id="rId2"/>
    <sheet name="DenRoster" sheetId="2" r:id="rId3"/>
    <sheet name="MeetingPlanner" sheetId="3" r:id="rId4"/>
    <sheet name="DenStatus" sheetId="4" r:id="rId5"/>
    <sheet name="Cub1" sheetId="5" r:id="rId6"/>
    <sheet name="Cub2" sheetId="17" r:id="rId7"/>
    <sheet name="Cub3" sheetId="18" r:id="rId8"/>
    <sheet name="Cub4" sheetId="19" r:id="rId9"/>
    <sheet name="Cub5" sheetId="20" r:id="rId10"/>
    <sheet name="Cub6" sheetId="21" r:id="rId11"/>
    <sheet name="Cub7" sheetId="22" r:id="rId12"/>
    <sheet name="Cub8" sheetId="23" r:id="rId13"/>
    <sheet name="Cub9" sheetId="24" r:id="rId14"/>
    <sheet name="Cub10" sheetId="25" r:id="rId15"/>
    <sheet name="Cub11" sheetId="27" r:id="rId16"/>
    <sheet name="Cub12" sheetId="28" r:id="rId17"/>
    <sheet name="Cub13" sheetId="29" r:id="rId18"/>
    <sheet name="Cub14" sheetId="30" r:id="rId19"/>
    <sheet name="Cub15" sheetId="31" r:id="rId20"/>
    <sheet name="Other Awards" sheetId="33" r:id="rId21"/>
  </sheets>
  <definedNames>
    <definedName name="_xlnm.Print_Area" localSheetId="5">'Cub1'!$A$1:$AD$110</definedName>
    <definedName name="_xlnm.Print_Area" localSheetId="14">'Cub10'!$A$1:$AD$110</definedName>
    <definedName name="_xlnm.Print_Area" localSheetId="15">'Cub11'!$A$1:$AD$110</definedName>
    <definedName name="_xlnm.Print_Area" localSheetId="16">'Cub12'!$A$1:$AD$110</definedName>
    <definedName name="_xlnm.Print_Area" localSheetId="17">'Cub13'!$A$1:$AD$110</definedName>
    <definedName name="_xlnm.Print_Area" localSheetId="18">'Cub14'!$A$1:$AD$110</definedName>
    <definedName name="_xlnm.Print_Area" localSheetId="19">'Cub15'!$A$1:$AD$110</definedName>
    <definedName name="_xlnm.Print_Area" localSheetId="6">'Cub2'!$A$1:$AD$110</definedName>
    <definedName name="_xlnm.Print_Area" localSheetId="7">'Cub3'!$A$1:$AD$110</definedName>
    <definedName name="_xlnm.Print_Area" localSheetId="8">'Cub4'!$A$1:$AD$110</definedName>
    <definedName name="_xlnm.Print_Area" localSheetId="9">'Cub5'!$A$1:$AD$110</definedName>
    <definedName name="_xlnm.Print_Area" localSheetId="10">'Cub6'!$A$1:$AD$110</definedName>
    <definedName name="_xlnm.Print_Area" localSheetId="11">'Cub7'!$A$1:$AD$110</definedName>
    <definedName name="_xlnm.Print_Area" localSheetId="12">'Cub8'!$A$1:$AD$110</definedName>
    <definedName name="_xlnm.Print_Area" localSheetId="13">'Cub9'!$A$1:$AD$110</definedName>
    <definedName name="_xlnm.Print_Area" localSheetId="4">DenStatus!$A$1:$W$154</definedName>
    <definedName name="_xlnm.Print_Area" localSheetId="1">Instructions!$A$1:$B$77</definedName>
    <definedName name="_xlnm.Print_Area" localSheetId="20">'Other Awards'!$A$1:$P$43</definedName>
    <definedName name="_xlnm.Print_Titles" localSheetId="5">'Cub1'!$1:$2</definedName>
    <definedName name="_xlnm.Print_Titles" localSheetId="14">'Cub10'!$1:$2</definedName>
    <definedName name="_xlnm.Print_Titles" localSheetId="15">'Cub11'!$1:$2</definedName>
    <definedName name="_xlnm.Print_Titles" localSheetId="16">'Cub12'!$1:$2</definedName>
    <definedName name="_xlnm.Print_Titles" localSheetId="17">'Cub13'!$1:$2</definedName>
    <definedName name="_xlnm.Print_Titles" localSheetId="18">'Cub14'!$1:$2</definedName>
    <definedName name="_xlnm.Print_Titles" localSheetId="19">'Cub15'!$1:$2</definedName>
    <definedName name="_xlnm.Print_Titles" localSheetId="6">'Cub2'!$1:$2</definedName>
    <definedName name="_xlnm.Print_Titles" localSheetId="7">'Cub3'!$1:$2</definedName>
    <definedName name="_xlnm.Print_Titles" localSheetId="8">'Cub4'!$1:$2</definedName>
    <definedName name="_xlnm.Print_Titles" localSheetId="9">'Cub5'!$1:$2</definedName>
    <definedName name="_xlnm.Print_Titles" localSheetId="10">'Cub6'!$1:$2</definedName>
    <definedName name="_xlnm.Print_Titles" localSheetId="11">'Cub7'!$1:$2</definedName>
    <definedName name="_xlnm.Print_Titles" localSheetId="12">'Cub8'!$1:$2</definedName>
    <definedName name="_xlnm.Print_Titles" localSheetId="13">'Cub9'!$1:$2</definedName>
  </definedNames>
  <calcPr calcId="125725"/>
</workbook>
</file>

<file path=xl/calcChain.xml><?xml version="1.0" encoding="utf-8"?>
<calcChain xmlns="http://schemas.openxmlformats.org/spreadsheetml/2006/main">
  <c r="AH102" i="5"/>
  <c r="AG18" i="24" l="1"/>
  <c r="AG18" i="23"/>
  <c r="AG18" i="22"/>
  <c r="AG18" i="21"/>
  <c r="AG18" i="20"/>
  <c r="AG18" i="19"/>
  <c r="AG18" i="18"/>
  <c r="AG18" i="17"/>
  <c r="AG18" i="5"/>
  <c r="AG98" i="19"/>
  <c r="AG98" i="20"/>
  <c r="AG98" i="22"/>
  <c r="AG98" i="23"/>
  <c r="AG98" i="24"/>
  <c r="AG98" i="25"/>
  <c r="AG98" i="27"/>
  <c r="AG98" i="28"/>
  <c r="AG98" i="29"/>
  <c r="AG98" i="30"/>
  <c r="AG98" i="31"/>
  <c r="AG98" i="21"/>
  <c r="AG98" i="18"/>
  <c r="AG98" i="17"/>
  <c r="AG98" i="5"/>
  <c r="AG18" i="25"/>
  <c r="AG18" i="27"/>
  <c r="AG18" i="28"/>
  <c r="AG18" i="29"/>
  <c r="AG18" i="30"/>
  <c r="AG18" i="31" l="1"/>
  <c r="AH20" i="5"/>
  <c r="R49" i="4" l="1"/>
  <c r="Q49"/>
  <c r="P49"/>
  <c r="O49"/>
  <c r="N49"/>
  <c r="M49"/>
  <c r="L49"/>
  <c r="J49"/>
  <c r="K49"/>
  <c r="I49"/>
  <c r="H49"/>
  <c r="G49"/>
  <c r="F49"/>
  <c r="E49"/>
  <c r="R48"/>
  <c r="Q48"/>
  <c r="P48"/>
  <c r="O48"/>
  <c r="N48"/>
  <c r="M48"/>
  <c r="L48"/>
  <c r="K48"/>
  <c r="J48"/>
  <c r="I48"/>
  <c r="H48"/>
  <c r="G48"/>
  <c r="F48"/>
  <c r="E48"/>
  <c r="R47"/>
  <c r="Q47"/>
  <c r="P47"/>
  <c r="O47"/>
  <c r="N47"/>
  <c r="M47"/>
  <c r="L47"/>
  <c r="K47"/>
  <c r="J47"/>
  <c r="I47"/>
  <c r="H47"/>
  <c r="G47"/>
  <c r="F47"/>
  <c r="E47"/>
  <c r="R46"/>
  <c r="Q46"/>
  <c r="P46"/>
  <c r="O46"/>
  <c r="N46"/>
  <c r="M46"/>
  <c r="L46"/>
  <c r="K46"/>
  <c r="J46"/>
  <c r="I46"/>
  <c r="H46"/>
  <c r="G46"/>
  <c r="F46"/>
  <c r="E46"/>
  <c r="R45"/>
  <c r="Q45"/>
  <c r="P45"/>
  <c r="O45"/>
  <c r="N45"/>
  <c r="M45"/>
  <c r="L45"/>
  <c r="K45"/>
  <c r="J45"/>
  <c r="I45"/>
  <c r="H45"/>
  <c r="G45"/>
  <c r="F45"/>
  <c r="E45"/>
  <c r="R44"/>
  <c r="Q44"/>
  <c r="P44"/>
  <c r="O44"/>
  <c r="N44"/>
  <c r="M44"/>
  <c r="L44"/>
  <c r="K44"/>
  <c r="J44"/>
  <c r="I44"/>
  <c r="H44"/>
  <c r="G44"/>
  <c r="F44"/>
  <c r="E44"/>
  <c r="R43"/>
  <c r="Q43"/>
  <c r="P43"/>
  <c r="O43"/>
  <c r="N43"/>
  <c r="M43"/>
  <c r="L43"/>
  <c r="K43"/>
  <c r="J43"/>
  <c r="I43"/>
  <c r="H43"/>
  <c r="G43"/>
  <c r="F43"/>
  <c r="E43"/>
  <c r="R42"/>
  <c r="Q42"/>
  <c r="P42"/>
  <c r="O42"/>
  <c r="N42"/>
  <c r="M42"/>
  <c r="L42"/>
  <c r="K42"/>
  <c r="J42"/>
  <c r="I42"/>
  <c r="H42"/>
  <c r="G42"/>
  <c r="F42"/>
  <c r="E42"/>
  <c r="R39"/>
  <c r="Q39"/>
  <c r="P39"/>
  <c r="O39"/>
  <c r="N39"/>
  <c r="M39"/>
  <c r="L39"/>
  <c r="K39"/>
  <c r="J39"/>
  <c r="I39"/>
  <c r="H39"/>
  <c r="G39"/>
  <c r="F39"/>
  <c r="E39"/>
  <c r="R38"/>
  <c r="Q38"/>
  <c r="P38"/>
  <c r="O38"/>
  <c r="N38"/>
  <c r="M38"/>
  <c r="L38"/>
  <c r="K38"/>
  <c r="J38"/>
  <c r="I38"/>
  <c r="H38"/>
  <c r="G38"/>
  <c r="F38"/>
  <c r="E38"/>
  <c r="R37"/>
  <c r="Q37"/>
  <c r="P37"/>
  <c r="O37"/>
  <c r="N37"/>
  <c r="M37"/>
  <c r="L37"/>
  <c r="K37"/>
  <c r="J37"/>
  <c r="I37"/>
  <c r="H37"/>
  <c r="G37"/>
  <c r="F37"/>
  <c r="E37"/>
  <c r="R36"/>
  <c r="Q36"/>
  <c r="P36"/>
  <c r="O36"/>
  <c r="N36"/>
  <c r="M36"/>
  <c r="L36"/>
  <c r="K36"/>
  <c r="J36"/>
  <c r="I36"/>
  <c r="H36"/>
  <c r="G36"/>
  <c r="F36"/>
  <c r="E36"/>
  <c r="R33"/>
  <c r="Q33"/>
  <c r="P33"/>
  <c r="O33"/>
  <c r="N33"/>
  <c r="M33"/>
  <c r="L33"/>
  <c r="K33"/>
  <c r="J33"/>
  <c r="I33"/>
  <c r="H33"/>
  <c r="F33"/>
  <c r="G33"/>
  <c r="E33"/>
  <c r="R32"/>
  <c r="Q32"/>
  <c r="P32"/>
  <c r="O32"/>
  <c r="N32"/>
  <c r="M32"/>
  <c r="L32"/>
  <c r="K32"/>
  <c r="J32"/>
  <c r="I32"/>
  <c r="H32"/>
  <c r="G32"/>
  <c r="F32"/>
  <c r="E32"/>
  <c r="R31"/>
  <c r="Q31"/>
  <c r="P31"/>
  <c r="O31"/>
  <c r="N31"/>
  <c r="M31"/>
  <c r="L31"/>
  <c r="K31"/>
  <c r="J31"/>
  <c r="I31"/>
  <c r="H31"/>
  <c r="G31"/>
  <c r="F31"/>
  <c r="E31"/>
  <c r="AM104" i="31"/>
  <c r="AN104" s="1"/>
  <c r="AL104"/>
  <c r="AG104"/>
  <c r="T104" s="1"/>
  <c r="S104"/>
  <c r="B104"/>
  <c r="AM102"/>
  <c r="AL102"/>
  <c r="AN102" s="1"/>
  <c r="AJ102"/>
  <c r="AI102"/>
  <c r="AH102"/>
  <c r="AG102"/>
  <c r="T102" s="1"/>
  <c r="S102"/>
  <c r="B102"/>
  <c r="AM100"/>
  <c r="AN100" s="1"/>
  <c r="AL100"/>
  <c r="AG100"/>
  <c r="T100"/>
  <c r="S100"/>
  <c r="B100"/>
  <c r="AM98"/>
  <c r="AL98"/>
  <c r="AN98" s="1"/>
  <c r="AH98"/>
  <c r="T98" s="1"/>
  <c r="S98"/>
  <c r="B98"/>
  <c r="AN96"/>
  <c r="AO96" s="1"/>
  <c r="AM96"/>
  <c r="AL96"/>
  <c r="AG96"/>
  <c r="T96" s="1"/>
  <c r="W96"/>
  <c r="S96"/>
  <c r="B96"/>
  <c r="AM94"/>
  <c r="AL94"/>
  <c r="AN94" s="1"/>
  <c r="AH94"/>
  <c r="AG94"/>
  <c r="T94"/>
  <c r="S94"/>
  <c r="B94"/>
  <c r="AM92"/>
  <c r="AL92"/>
  <c r="AN92" s="1"/>
  <c r="AJ92"/>
  <c r="AI92"/>
  <c r="AH92"/>
  <c r="AG92"/>
  <c r="T92" s="1"/>
  <c r="S92"/>
  <c r="B92"/>
  <c r="AM90"/>
  <c r="AL90"/>
  <c r="AN90" s="1"/>
  <c r="AG90"/>
  <c r="T90"/>
  <c r="S90"/>
  <c r="B90"/>
  <c r="AN86"/>
  <c r="AM86"/>
  <c r="AL86"/>
  <c r="AH86"/>
  <c r="AG86"/>
  <c r="T86" s="1"/>
  <c r="S86"/>
  <c r="B86"/>
  <c r="AM84"/>
  <c r="AN84" s="1"/>
  <c r="AL84"/>
  <c r="AG84"/>
  <c r="T84"/>
  <c r="S84"/>
  <c r="B84"/>
  <c r="AM82"/>
  <c r="AL82"/>
  <c r="AN82" s="1"/>
  <c r="AG82"/>
  <c r="T82"/>
  <c r="S82"/>
  <c r="B82"/>
  <c r="AM80"/>
  <c r="AL80"/>
  <c r="AN80" s="1"/>
  <c r="AI80"/>
  <c r="AH80"/>
  <c r="AG80"/>
  <c r="T80"/>
  <c r="S80"/>
  <c r="B80"/>
  <c r="AM78"/>
  <c r="AL78"/>
  <c r="AN78" s="1"/>
  <c r="AH78"/>
  <c r="AG78"/>
  <c r="T78"/>
  <c r="S78"/>
  <c r="B78"/>
  <c r="AM76"/>
  <c r="AL76"/>
  <c r="AN76" s="1"/>
  <c r="AG76"/>
  <c r="T76"/>
  <c r="S76"/>
  <c r="B76"/>
  <c r="AM74"/>
  <c r="AL74"/>
  <c r="AN74" s="1"/>
  <c r="AH74"/>
  <c r="AG74"/>
  <c r="T74"/>
  <c r="S74"/>
  <c r="B74"/>
  <c r="AM72"/>
  <c r="AL72"/>
  <c r="AN72" s="1"/>
  <c r="AH72"/>
  <c r="AG72"/>
  <c r="T72"/>
  <c r="S72"/>
  <c r="B72"/>
  <c r="AM70"/>
  <c r="AL70"/>
  <c r="AN70" s="1"/>
  <c r="AH70"/>
  <c r="AG70"/>
  <c r="T70" s="1"/>
  <c r="S70"/>
  <c r="B70"/>
  <c r="A70"/>
  <c r="A72" s="1"/>
  <c r="A74" s="1"/>
  <c r="A76" s="1"/>
  <c r="A78" s="1"/>
  <c r="A80" s="1"/>
  <c r="A82" s="1"/>
  <c r="A84" s="1"/>
  <c r="A86" s="1"/>
  <c r="AN68"/>
  <c r="AM68"/>
  <c r="AL68"/>
  <c r="AH68"/>
  <c r="AG68"/>
  <c r="T68" s="1"/>
  <c r="S68"/>
  <c r="B68"/>
  <c r="S62"/>
  <c r="AG62" s="1"/>
  <c r="T62" s="1"/>
  <c r="B62"/>
  <c r="S61"/>
  <c r="AG61" s="1"/>
  <c r="T61" s="1"/>
  <c r="B61"/>
  <c r="S60"/>
  <c r="AG60" s="1"/>
  <c r="T60" s="1"/>
  <c r="C63" s="1"/>
  <c r="AG122" s="1"/>
  <c r="B60"/>
  <c r="AH51"/>
  <c r="AG51"/>
  <c r="T51" s="1"/>
  <c r="S51"/>
  <c r="B51"/>
  <c r="A51"/>
  <c r="AH49"/>
  <c r="AG49"/>
  <c r="T49"/>
  <c r="S49"/>
  <c r="B49"/>
  <c r="A49"/>
  <c r="AG47"/>
  <c r="T45" s="1"/>
  <c r="S47"/>
  <c r="AG45"/>
  <c r="S45"/>
  <c r="B45"/>
  <c r="A45"/>
  <c r="AH43"/>
  <c r="AG43"/>
  <c r="T43"/>
  <c r="C55" s="1"/>
  <c r="AG121" s="1"/>
  <c r="S43"/>
  <c r="B43"/>
  <c r="AG37"/>
  <c r="T37" s="1"/>
  <c r="S37"/>
  <c r="B37"/>
  <c r="AG36"/>
  <c r="T36" s="1"/>
  <c r="S36"/>
  <c r="B36"/>
  <c r="AG35"/>
  <c r="T35" s="1"/>
  <c r="S35"/>
  <c r="B35"/>
  <c r="AH28"/>
  <c r="AG28"/>
  <c r="T28"/>
  <c r="S28"/>
  <c r="B28"/>
  <c r="AH26"/>
  <c r="AG26"/>
  <c r="T26" s="1"/>
  <c r="S26"/>
  <c r="B26"/>
  <c r="AJ22"/>
  <c r="AI22"/>
  <c r="AH22"/>
  <c r="AG22"/>
  <c r="T22" s="1"/>
  <c r="S22"/>
  <c r="B22"/>
  <c r="AH20"/>
  <c r="AG20"/>
  <c r="T20"/>
  <c r="S20"/>
  <c r="B20"/>
  <c r="A20"/>
  <c r="A22" s="1"/>
  <c r="A26" s="1"/>
  <c r="A28" s="1"/>
  <c r="T18"/>
  <c r="S18"/>
  <c r="B18"/>
  <c r="S12"/>
  <c r="AG12" s="1"/>
  <c r="T12" s="1"/>
  <c r="B12"/>
  <c r="S11"/>
  <c r="AG11" s="1"/>
  <c r="T11" s="1"/>
  <c r="B11"/>
  <c r="S10"/>
  <c r="AG10" s="1"/>
  <c r="T10" s="1"/>
  <c r="B10"/>
  <c r="AG9"/>
  <c r="T9" s="1"/>
  <c r="S9"/>
  <c r="B9"/>
  <c r="A9"/>
  <c r="A10" s="1"/>
  <c r="A11" s="1"/>
  <c r="A12" s="1"/>
  <c r="S8"/>
  <c r="AG8" s="1"/>
  <c r="T8" s="1"/>
  <c r="B8"/>
  <c r="A8"/>
  <c r="S7"/>
  <c r="AG7" s="1"/>
  <c r="T7" s="1"/>
  <c r="B7"/>
  <c r="A7"/>
  <c r="S6"/>
  <c r="AG6" s="1"/>
  <c r="T6" s="1"/>
  <c r="C13" s="1"/>
  <c r="B6"/>
  <c r="U2"/>
  <c r="AN104" i="30"/>
  <c r="AM104"/>
  <c r="AL104"/>
  <c r="AG104"/>
  <c r="T104" s="1"/>
  <c r="W104"/>
  <c r="S104"/>
  <c r="B104"/>
  <c r="AM102"/>
  <c r="AL102"/>
  <c r="AN102" s="1"/>
  <c r="AJ102"/>
  <c r="AI102"/>
  <c r="AH102"/>
  <c r="AG102"/>
  <c r="T102" s="1"/>
  <c r="S102"/>
  <c r="B102"/>
  <c r="AM100"/>
  <c r="AN100" s="1"/>
  <c r="AL100"/>
  <c r="AG100"/>
  <c r="T100"/>
  <c r="S100"/>
  <c r="B100"/>
  <c r="AM98"/>
  <c r="AL98"/>
  <c r="AN98" s="1"/>
  <c r="AH98"/>
  <c r="T98" s="1"/>
  <c r="S98"/>
  <c r="B98"/>
  <c r="AN96"/>
  <c r="AM96"/>
  <c r="AL96"/>
  <c r="AG96"/>
  <c r="T96" s="1"/>
  <c r="W96"/>
  <c r="S96"/>
  <c r="B96"/>
  <c r="AM94"/>
  <c r="AL94"/>
  <c r="AN94" s="1"/>
  <c r="AH94"/>
  <c r="AG94"/>
  <c r="T94"/>
  <c r="S94"/>
  <c r="B94"/>
  <c r="AM92"/>
  <c r="AL92"/>
  <c r="AN92" s="1"/>
  <c r="AJ92"/>
  <c r="AI92"/>
  <c r="AH92"/>
  <c r="AG92"/>
  <c r="T92" s="1"/>
  <c r="S92"/>
  <c r="B92"/>
  <c r="AM90"/>
  <c r="AL90"/>
  <c r="AN90" s="1"/>
  <c r="AG90"/>
  <c r="T90"/>
  <c r="S90"/>
  <c r="B90"/>
  <c r="AN86"/>
  <c r="AM86"/>
  <c r="AL86"/>
  <c r="AH86"/>
  <c r="AG86"/>
  <c r="T86" s="1"/>
  <c r="S86"/>
  <c r="B86"/>
  <c r="AM84"/>
  <c r="AN84" s="1"/>
  <c r="AL84"/>
  <c r="AG84"/>
  <c r="T84"/>
  <c r="S84"/>
  <c r="B84"/>
  <c r="AM82"/>
  <c r="AL82"/>
  <c r="AN82" s="1"/>
  <c r="AG82"/>
  <c r="T82"/>
  <c r="S82"/>
  <c r="B82"/>
  <c r="AM80"/>
  <c r="AL80"/>
  <c r="AN80" s="1"/>
  <c r="AI80"/>
  <c r="AH80"/>
  <c r="AG80"/>
  <c r="T80"/>
  <c r="S80"/>
  <c r="B80"/>
  <c r="AM78"/>
  <c r="AL78"/>
  <c r="AN78" s="1"/>
  <c r="AH78"/>
  <c r="AG78"/>
  <c r="T78"/>
  <c r="S78"/>
  <c r="B78"/>
  <c r="AM76"/>
  <c r="AL76"/>
  <c r="AN76" s="1"/>
  <c r="AG76"/>
  <c r="T76"/>
  <c r="S76"/>
  <c r="B76"/>
  <c r="AM74"/>
  <c r="AL74"/>
  <c r="AN74" s="1"/>
  <c r="AH74"/>
  <c r="T74" s="1"/>
  <c r="AG74"/>
  <c r="S74"/>
  <c r="B74"/>
  <c r="AN72"/>
  <c r="AM72"/>
  <c r="AL72"/>
  <c r="AH72"/>
  <c r="AG72"/>
  <c r="T72" s="1"/>
  <c r="AO72" s="1"/>
  <c r="S72"/>
  <c r="B72"/>
  <c r="AN70"/>
  <c r="AM70"/>
  <c r="AL70"/>
  <c r="AH70"/>
  <c r="AG70"/>
  <c r="T70" s="1"/>
  <c r="AO70" s="1"/>
  <c r="S70"/>
  <c r="B70"/>
  <c r="A70"/>
  <c r="A72" s="1"/>
  <c r="A74" s="1"/>
  <c r="A76" s="1"/>
  <c r="A78" s="1"/>
  <c r="A80" s="1"/>
  <c r="A82" s="1"/>
  <c r="A84" s="1"/>
  <c r="A86" s="1"/>
  <c r="AN68"/>
  <c r="AM68"/>
  <c r="AL68"/>
  <c r="AH68"/>
  <c r="AG68"/>
  <c r="T68" s="1"/>
  <c r="S68"/>
  <c r="B68"/>
  <c r="S62"/>
  <c r="AG62" s="1"/>
  <c r="T62" s="1"/>
  <c r="B62"/>
  <c r="S61"/>
  <c r="AG61" s="1"/>
  <c r="T61" s="1"/>
  <c r="B61"/>
  <c r="S60"/>
  <c r="AG60" s="1"/>
  <c r="T60" s="1"/>
  <c r="C63" s="1"/>
  <c r="AG122" s="1"/>
  <c r="B60"/>
  <c r="AH51"/>
  <c r="AG51"/>
  <c r="T51" s="1"/>
  <c r="S51"/>
  <c r="B51"/>
  <c r="A51"/>
  <c r="AH49"/>
  <c r="AG49"/>
  <c r="T49"/>
  <c r="S49"/>
  <c r="B49"/>
  <c r="A49"/>
  <c r="AG47"/>
  <c r="T45" s="1"/>
  <c r="S47"/>
  <c r="AG45"/>
  <c r="S45"/>
  <c r="B45"/>
  <c r="A45"/>
  <c r="AH43"/>
  <c r="AG43"/>
  <c r="T43" s="1"/>
  <c r="C55" s="1"/>
  <c r="AG121" s="1"/>
  <c r="S43"/>
  <c r="B43"/>
  <c r="AG37"/>
  <c r="T37" s="1"/>
  <c r="S37"/>
  <c r="B37"/>
  <c r="AG36"/>
  <c r="T36" s="1"/>
  <c r="S36"/>
  <c r="B36"/>
  <c r="AG35"/>
  <c r="T35" s="1"/>
  <c r="S35"/>
  <c r="B35"/>
  <c r="AH28"/>
  <c r="AG28"/>
  <c r="T28"/>
  <c r="S28"/>
  <c r="B28"/>
  <c r="AH26"/>
  <c r="AG26"/>
  <c r="T26" s="1"/>
  <c r="S26"/>
  <c r="B26"/>
  <c r="AJ22"/>
  <c r="AI22"/>
  <c r="AH22"/>
  <c r="AG22"/>
  <c r="T22" s="1"/>
  <c r="S22"/>
  <c r="B22"/>
  <c r="A22"/>
  <c r="A26" s="1"/>
  <c r="A28" s="1"/>
  <c r="AH20"/>
  <c r="AG20"/>
  <c r="T20"/>
  <c r="S20"/>
  <c r="B20"/>
  <c r="A20"/>
  <c r="T18"/>
  <c r="S18"/>
  <c r="B18"/>
  <c r="S12"/>
  <c r="AG12" s="1"/>
  <c r="T12" s="1"/>
  <c r="B12"/>
  <c r="S11"/>
  <c r="AG11" s="1"/>
  <c r="T11" s="1"/>
  <c r="B11"/>
  <c r="S10"/>
  <c r="AG10" s="1"/>
  <c r="T10" s="1"/>
  <c r="B10"/>
  <c r="AG9"/>
  <c r="T9" s="1"/>
  <c r="S9"/>
  <c r="B9"/>
  <c r="A9"/>
  <c r="A10" s="1"/>
  <c r="A11" s="1"/>
  <c r="A12" s="1"/>
  <c r="S8"/>
  <c r="AG8" s="1"/>
  <c r="T8" s="1"/>
  <c r="B8"/>
  <c r="A8"/>
  <c r="S7"/>
  <c r="AG7" s="1"/>
  <c r="T7" s="1"/>
  <c r="B7"/>
  <c r="A7"/>
  <c r="S6"/>
  <c r="AG6" s="1"/>
  <c r="T6" s="1"/>
  <c r="B6"/>
  <c r="U2"/>
  <c r="AM104" i="29"/>
  <c r="AN104" s="1"/>
  <c r="AL104"/>
  <c r="AG104"/>
  <c r="T104" s="1"/>
  <c r="S104"/>
  <c r="B104"/>
  <c r="AM102"/>
  <c r="AL102"/>
  <c r="AN102" s="1"/>
  <c r="AJ102"/>
  <c r="AI102"/>
  <c r="AH102"/>
  <c r="AG102"/>
  <c r="T102" s="1"/>
  <c r="S102"/>
  <c r="B102"/>
  <c r="AM100"/>
  <c r="AN100" s="1"/>
  <c r="AL100"/>
  <c r="AG100"/>
  <c r="T100"/>
  <c r="S100"/>
  <c r="B100"/>
  <c r="AM98"/>
  <c r="AL98"/>
  <c r="AN98" s="1"/>
  <c r="AH98"/>
  <c r="T98" s="1"/>
  <c r="S98"/>
  <c r="B98"/>
  <c r="AN96"/>
  <c r="AM96"/>
  <c r="AL96"/>
  <c r="AG96"/>
  <c r="T96" s="1"/>
  <c r="W96"/>
  <c r="S96"/>
  <c r="B96"/>
  <c r="AM94"/>
  <c r="AL94"/>
  <c r="AN94" s="1"/>
  <c r="AH94"/>
  <c r="AG94"/>
  <c r="T94"/>
  <c r="S94"/>
  <c r="B94"/>
  <c r="AM92"/>
  <c r="AL92"/>
  <c r="AN92" s="1"/>
  <c r="AJ92"/>
  <c r="AI92"/>
  <c r="AH92"/>
  <c r="AG92"/>
  <c r="T92" s="1"/>
  <c r="S92"/>
  <c r="B92"/>
  <c r="AM90"/>
  <c r="AL90"/>
  <c r="AN90" s="1"/>
  <c r="AG90"/>
  <c r="T90"/>
  <c r="S90"/>
  <c r="B90"/>
  <c r="AN86"/>
  <c r="AM86"/>
  <c r="AL86"/>
  <c r="AH86"/>
  <c r="AG86"/>
  <c r="T86" s="1"/>
  <c r="S86"/>
  <c r="B86"/>
  <c r="AM84"/>
  <c r="AN84" s="1"/>
  <c r="AL84"/>
  <c r="AG84"/>
  <c r="T84"/>
  <c r="S84"/>
  <c r="B84"/>
  <c r="AM82"/>
  <c r="AL82"/>
  <c r="AN82" s="1"/>
  <c r="AG82"/>
  <c r="T82"/>
  <c r="S82"/>
  <c r="B82"/>
  <c r="AM80"/>
  <c r="AL80"/>
  <c r="AN80" s="1"/>
  <c r="AI80"/>
  <c r="AH80"/>
  <c r="AG80"/>
  <c r="T80"/>
  <c r="S80"/>
  <c r="B80"/>
  <c r="AM78"/>
  <c r="AL78"/>
  <c r="AN78" s="1"/>
  <c r="AH78"/>
  <c r="AG78"/>
  <c r="T78"/>
  <c r="S78"/>
  <c r="B78"/>
  <c r="AM76"/>
  <c r="AL76"/>
  <c r="AN76" s="1"/>
  <c r="AG76"/>
  <c r="T76"/>
  <c r="S76"/>
  <c r="B76"/>
  <c r="AM74"/>
  <c r="AL74"/>
  <c r="AN74" s="1"/>
  <c r="AH74"/>
  <c r="T74" s="1"/>
  <c r="AG74"/>
  <c r="S74"/>
  <c r="B74"/>
  <c r="AN72"/>
  <c r="AM72"/>
  <c r="AL72"/>
  <c r="AH72"/>
  <c r="AG72"/>
  <c r="T72" s="1"/>
  <c r="S72"/>
  <c r="B72"/>
  <c r="AN70"/>
  <c r="AM70"/>
  <c r="AL70"/>
  <c r="AH70"/>
  <c r="AG70"/>
  <c r="T70" s="1"/>
  <c r="S70"/>
  <c r="B70"/>
  <c r="A70"/>
  <c r="A72" s="1"/>
  <c r="A74" s="1"/>
  <c r="A76" s="1"/>
  <c r="A78" s="1"/>
  <c r="A80" s="1"/>
  <c r="A82" s="1"/>
  <c r="A84" s="1"/>
  <c r="A86" s="1"/>
  <c r="AN68"/>
  <c r="AM68"/>
  <c r="AL68"/>
  <c r="AH68"/>
  <c r="AG68"/>
  <c r="T68" s="1"/>
  <c r="S68"/>
  <c r="B68"/>
  <c r="S62"/>
  <c r="AG62" s="1"/>
  <c r="T62" s="1"/>
  <c r="B62"/>
  <c r="S61"/>
  <c r="AG61" s="1"/>
  <c r="T61" s="1"/>
  <c r="B61"/>
  <c r="S60"/>
  <c r="AG60" s="1"/>
  <c r="T60" s="1"/>
  <c r="C63" s="1"/>
  <c r="AG122" s="1"/>
  <c r="B60"/>
  <c r="AH51"/>
  <c r="AG51"/>
  <c r="T51" s="1"/>
  <c r="S51"/>
  <c r="B51"/>
  <c r="A51"/>
  <c r="AH49"/>
  <c r="AG49"/>
  <c r="T49"/>
  <c r="S49"/>
  <c r="B49"/>
  <c r="A49"/>
  <c r="AG47"/>
  <c r="T45" s="1"/>
  <c r="S47"/>
  <c r="AG45"/>
  <c r="S45"/>
  <c r="B45"/>
  <c r="A45"/>
  <c r="AH43"/>
  <c r="AG43"/>
  <c r="T43"/>
  <c r="S43"/>
  <c r="B43"/>
  <c r="AG37"/>
  <c r="T37" s="1"/>
  <c r="S37"/>
  <c r="B37"/>
  <c r="AG36"/>
  <c r="T36" s="1"/>
  <c r="S36"/>
  <c r="B36"/>
  <c r="AG35"/>
  <c r="T35" s="1"/>
  <c r="S35"/>
  <c r="B35"/>
  <c r="AH28"/>
  <c r="AG28"/>
  <c r="T28"/>
  <c r="S28"/>
  <c r="B28"/>
  <c r="AH26"/>
  <c r="AG26"/>
  <c r="T26" s="1"/>
  <c r="S26"/>
  <c r="B26"/>
  <c r="AJ22"/>
  <c r="AI22"/>
  <c r="AH22"/>
  <c r="AG22"/>
  <c r="T22" s="1"/>
  <c r="S22"/>
  <c r="B22"/>
  <c r="AH20"/>
  <c r="AG20"/>
  <c r="T20"/>
  <c r="S20"/>
  <c r="B20"/>
  <c r="A20"/>
  <c r="A22" s="1"/>
  <c r="A26" s="1"/>
  <c r="A28" s="1"/>
  <c r="T18"/>
  <c r="S18"/>
  <c r="B18"/>
  <c r="S12"/>
  <c r="AG12" s="1"/>
  <c r="T12" s="1"/>
  <c r="B12"/>
  <c r="S11"/>
  <c r="AG11" s="1"/>
  <c r="T11" s="1"/>
  <c r="B11"/>
  <c r="S10"/>
  <c r="AG10" s="1"/>
  <c r="T10" s="1"/>
  <c r="B10"/>
  <c r="AG9"/>
  <c r="T9" s="1"/>
  <c r="S9"/>
  <c r="B9"/>
  <c r="A9"/>
  <c r="A10" s="1"/>
  <c r="A11" s="1"/>
  <c r="A12" s="1"/>
  <c r="S8"/>
  <c r="AG8" s="1"/>
  <c r="T8" s="1"/>
  <c r="B8"/>
  <c r="A8"/>
  <c r="S7"/>
  <c r="AG7" s="1"/>
  <c r="T7" s="1"/>
  <c r="B7"/>
  <c r="A7"/>
  <c r="S6"/>
  <c r="AG6" s="1"/>
  <c r="T6" s="1"/>
  <c r="B6"/>
  <c r="U2"/>
  <c r="AM104" i="28"/>
  <c r="AN104" s="1"/>
  <c r="AL104"/>
  <c r="AG104"/>
  <c r="T104" s="1"/>
  <c r="S104"/>
  <c r="B104"/>
  <c r="AM102"/>
  <c r="AL102"/>
  <c r="AN102" s="1"/>
  <c r="AJ102"/>
  <c r="AI102"/>
  <c r="AH102"/>
  <c r="AG102"/>
  <c r="T102" s="1"/>
  <c r="S102"/>
  <c r="B102"/>
  <c r="AM100"/>
  <c r="AN100" s="1"/>
  <c r="AL100"/>
  <c r="AG100"/>
  <c r="T100"/>
  <c r="S100"/>
  <c r="B100"/>
  <c r="AM98"/>
  <c r="AL98"/>
  <c r="AN98" s="1"/>
  <c r="AH98"/>
  <c r="T98" s="1"/>
  <c r="S98"/>
  <c r="B98"/>
  <c r="AN96"/>
  <c r="AO96" s="1"/>
  <c r="AM96"/>
  <c r="AL96"/>
  <c r="AG96"/>
  <c r="T96" s="1"/>
  <c r="W96"/>
  <c r="S96"/>
  <c r="B96"/>
  <c r="AM94"/>
  <c r="AL94"/>
  <c r="AN94" s="1"/>
  <c r="AH94"/>
  <c r="AG94"/>
  <c r="T94"/>
  <c r="S94"/>
  <c r="B94"/>
  <c r="AM92"/>
  <c r="AL92"/>
  <c r="AN92" s="1"/>
  <c r="AJ92"/>
  <c r="AI92"/>
  <c r="AH92"/>
  <c r="AG92"/>
  <c r="T92" s="1"/>
  <c r="S92"/>
  <c r="B92"/>
  <c r="AM90"/>
  <c r="AL90"/>
  <c r="AN90" s="1"/>
  <c r="AG90"/>
  <c r="T90"/>
  <c r="S90"/>
  <c r="B90"/>
  <c r="AN86"/>
  <c r="AM86"/>
  <c r="AL86"/>
  <c r="AH86"/>
  <c r="AG86"/>
  <c r="T86" s="1"/>
  <c r="S86"/>
  <c r="B86"/>
  <c r="AM84"/>
  <c r="AN84" s="1"/>
  <c r="AL84"/>
  <c r="AG84"/>
  <c r="T84"/>
  <c r="S84"/>
  <c r="B84"/>
  <c r="AM82"/>
  <c r="AL82"/>
  <c r="AN82" s="1"/>
  <c r="AG82"/>
  <c r="T82"/>
  <c r="S82"/>
  <c r="B82"/>
  <c r="AM80"/>
  <c r="AL80"/>
  <c r="AN80" s="1"/>
  <c r="AI80"/>
  <c r="AH80"/>
  <c r="AG80"/>
  <c r="T80"/>
  <c r="S80"/>
  <c r="B80"/>
  <c r="AM78"/>
  <c r="AL78"/>
  <c r="AN78" s="1"/>
  <c r="AH78"/>
  <c r="AG78"/>
  <c r="T78"/>
  <c r="S78"/>
  <c r="B78"/>
  <c r="AM76"/>
  <c r="AL76"/>
  <c r="AN76" s="1"/>
  <c r="AG76"/>
  <c r="T76"/>
  <c r="S76"/>
  <c r="B76"/>
  <c r="AM74"/>
  <c r="AL74"/>
  <c r="AN74" s="1"/>
  <c r="AH74"/>
  <c r="T74" s="1"/>
  <c r="AG74"/>
  <c r="S74"/>
  <c r="B74"/>
  <c r="AN72"/>
  <c r="AP72" s="1"/>
  <c r="AM72"/>
  <c r="AL72"/>
  <c r="AH72"/>
  <c r="AG72"/>
  <c r="T72" s="1"/>
  <c r="AO72" s="1"/>
  <c r="S72"/>
  <c r="B72"/>
  <c r="AN70"/>
  <c r="AM70"/>
  <c r="AL70"/>
  <c r="AH70"/>
  <c r="AG70"/>
  <c r="T70" s="1"/>
  <c r="AO70" s="1"/>
  <c r="S70"/>
  <c r="B70"/>
  <c r="A70"/>
  <c r="A72" s="1"/>
  <c r="A74" s="1"/>
  <c r="A76" s="1"/>
  <c r="A78" s="1"/>
  <c r="A80" s="1"/>
  <c r="A82" s="1"/>
  <c r="A84" s="1"/>
  <c r="A86" s="1"/>
  <c r="AN68"/>
  <c r="AM68"/>
  <c r="AL68"/>
  <c r="AH68"/>
  <c r="AG68"/>
  <c r="T68" s="1"/>
  <c r="AO68" s="1"/>
  <c r="S68"/>
  <c r="B68"/>
  <c r="S62"/>
  <c r="AG62" s="1"/>
  <c r="T62" s="1"/>
  <c r="B62"/>
  <c r="S61"/>
  <c r="AG61" s="1"/>
  <c r="T61" s="1"/>
  <c r="B61"/>
  <c r="S60"/>
  <c r="AG60" s="1"/>
  <c r="T60" s="1"/>
  <c r="C63" s="1"/>
  <c r="AG122" s="1"/>
  <c r="B60"/>
  <c r="AH51"/>
  <c r="AG51"/>
  <c r="T51" s="1"/>
  <c r="S51"/>
  <c r="B51"/>
  <c r="A51"/>
  <c r="AH49"/>
  <c r="AG49"/>
  <c r="T49"/>
  <c r="S49"/>
  <c r="B49"/>
  <c r="A49"/>
  <c r="AG47"/>
  <c r="T45" s="1"/>
  <c r="S47"/>
  <c r="AG45"/>
  <c r="S45"/>
  <c r="B45"/>
  <c r="A45"/>
  <c r="AH43"/>
  <c r="AG43"/>
  <c r="T43" s="1"/>
  <c r="C55" s="1"/>
  <c r="AG121" s="1"/>
  <c r="S43"/>
  <c r="B43"/>
  <c r="AG37"/>
  <c r="T37" s="1"/>
  <c r="S37"/>
  <c r="B37"/>
  <c r="AG36"/>
  <c r="T36" s="1"/>
  <c r="S36"/>
  <c r="B36"/>
  <c r="AG35"/>
  <c r="T35" s="1"/>
  <c r="C38" s="1"/>
  <c r="AG113" s="1"/>
  <c r="S35"/>
  <c r="B35"/>
  <c r="AH28"/>
  <c r="AG28"/>
  <c r="T28"/>
  <c r="S28"/>
  <c r="B28"/>
  <c r="AH26"/>
  <c r="AG26"/>
  <c r="T26" s="1"/>
  <c r="S26"/>
  <c r="B26"/>
  <c r="AJ22"/>
  <c r="AI22"/>
  <c r="AH22"/>
  <c r="AG22"/>
  <c r="T22" s="1"/>
  <c r="S22"/>
  <c r="B22"/>
  <c r="A22"/>
  <c r="A26" s="1"/>
  <c r="A28" s="1"/>
  <c r="AH20"/>
  <c r="AG20"/>
  <c r="T20"/>
  <c r="S20"/>
  <c r="B20"/>
  <c r="A20"/>
  <c r="T18"/>
  <c r="S18"/>
  <c r="B18"/>
  <c r="AG12"/>
  <c r="T12" s="1"/>
  <c r="S12"/>
  <c r="B12"/>
  <c r="S11"/>
  <c r="AG11" s="1"/>
  <c r="T11" s="1"/>
  <c r="B11"/>
  <c r="S10"/>
  <c r="AG10" s="1"/>
  <c r="T10" s="1"/>
  <c r="B10"/>
  <c r="AG9"/>
  <c r="T9" s="1"/>
  <c r="S9"/>
  <c r="B9"/>
  <c r="A9"/>
  <c r="A10" s="1"/>
  <c r="A11" s="1"/>
  <c r="A12" s="1"/>
  <c r="AG8"/>
  <c r="T8" s="1"/>
  <c r="S8"/>
  <c r="B8"/>
  <c r="A8"/>
  <c r="S7"/>
  <c r="AG7" s="1"/>
  <c r="T7" s="1"/>
  <c r="B7"/>
  <c r="A7"/>
  <c r="S6"/>
  <c r="AG6" s="1"/>
  <c r="T6" s="1"/>
  <c r="B6"/>
  <c r="U2"/>
  <c r="AM104" i="27"/>
  <c r="AL104"/>
  <c r="AN104" s="1"/>
  <c r="AG104"/>
  <c r="T104" s="1"/>
  <c r="S104"/>
  <c r="B104"/>
  <c r="AN102"/>
  <c r="AO102" s="1"/>
  <c r="AM102"/>
  <c r="AL102"/>
  <c r="AJ102"/>
  <c r="AI102"/>
  <c r="AH102"/>
  <c r="AG102"/>
  <c r="T102"/>
  <c r="S102"/>
  <c r="B102"/>
  <c r="AN100"/>
  <c r="AM100"/>
  <c r="AL100"/>
  <c r="AG100"/>
  <c r="T100" s="1"/>
  <c r="AO100" s="1"/>
  <c r="W100"/>
  <c r="S100"/>
  <c r="B100"/>
  <c r="AM98"/>
  <c r="AL98"/>
  <c r="AN98" s="1"/>
  <c r="AH98"/>
  <c r="T98"/>
  <c r="S98"/>
  <c r="B98"/>
  <c r="AM96"/>
  <c r="AL96"/>
  <c r="AN96" s="1"/>
  <c r="AG96"/>
  <c r="T96" s="1"/>
  <c r="S96"/>
  <c r="B96"/>
  <c r="AN94"/>
  <c r="AM94"/>
  <c r="AL94"/>
  <c r="AH94"/>
  <c r="AG94"/>
  <c r="T94" s="1"/>
  <c r="S94"/>
  <c r="B94"/>
  <c r="AM92"/>
  <c r="AL92"/>
  <c r="AN92" s="1"/>
  <c r="AJ92"/>
  <c r="AI92"/>
  <c r="AH92"/>
  <c r="AG92"/>
  <c r="T92" s="1"/>
  <c r="S92"/>
  <c r="B92"/>
  <c r="AN90"/>
  <c r="AO90" s="1"/>
  <c r="AM90"/>
  <c r="AL90"/>
  <c r="AG90"/>
  <c r="T90"/>
  <c r="S90"/>
  <c r="B90"/>
  <c r="AM86"/>
  <c r="AL86"/>
  <c r="AN86" s="1"/>
  <c r="AH86"/>
  <c r="T86" s="1"/>
  <c r="AG86"/>
  <c r="S86"/>
  <c r="B86"/>
  <c r="AN84"/>
  <c r="AM84"/>
  <c r="AL84"/>
  <c r="AG84"/>
  <c r="T84" s="1"/>
  <c r="AO84" s="1"/>
  <c r="W84"/>
  <c r="S84"/>
  <c r="B84"/>
  <c r="AN82"/>
  <c r="AO82" s="1"/>
  <c r="AM82"/>
  <c r="AL82"/>
  <c r="AG82"/>
  <c r="W82"/>
  <c r="T82"/>
  <c r="S82"/>
  <c r="B82"/>
  <c r="AM80"/>
  <c r="AL80"/>
  <c r="AN80" s="1"/>
  <c r="AI80"/>
  <c r="AH80"/>
  <c r="AG80"/>
  <c r="T80" s="1"/>
  <c r="S80"/>
  <c r="B80"/>
  <c r="AN78"/>
  <c r="AO78" s="1"/>
  <c r="AM78"/>
  <c r="AL78"/>
  <c r="AH78"/>
  <c r="AG78"/>
  <c r="T78" s="1"/>
  <c r="S78"/>
  <c r="B78"/>
  <c r="AN76"/>
  <c r="AO76" s="1"/>
  <c r="AM76"/>
  <c r="AL76"/>
  <c r="AG76"/>
  <c r="W76"/>
  <c r="T76"/>
  <c r="S76"/>
  <c r="B76"/>
  <c r="AM74"/>
  <c r="AL74"/>
  <c r="AN74" s="1"/>
  <c r="AH74"/>
  <c r="AG74"/>
  <c r="T74"/>
  <c r="S74"/>
  <c r="B74"/>
  <c r="AM72"/>
  <c r="AL72"/>
  <c r="AN72" s="1"/>
  <c r="AH72"/>
  <c r="AG72"/>
  <c r="T72"/>
  <c r="S72"/>
  <c r="B72"/>
  <c r="AM70"/>
  <c r="AL70"/>
  <c r="AN70" s="1"/>
  <c r="AH70"/>
  <c r="AG70"/>
  <c r="T70"/>
  <c r="S70"/>
  <c r="B70"/>
  <c r="A70"/>
  <c r="A72" s="1"/>
  <c r="A74" s="1"/>
  <c r="A76" s="1"/>
  <c r="A78" s="1"/>
  <c r="A80" s="1"/>
  <c r="A82" s="1"/>
  <c r="A84" s="1"/>
  <c r="A86" s="1"/>
  <c r="AM68"/>
  <c r="AL68"/>
  <c r="AN68" s="1"/>
  <c r="AH68"/>
  <c r="AG68"/>
  <c r="T68"/>
  <c r="S68"/>
  <c r="B68"/>
  <c r="AG62"/>
  <c r="T62" s="1"/>
  <c r="S62"/>
  <c r="B62"/>
  <c r="AG61"/>
  <c r="T61" s="1"/>
  <c r="S61"/>
  <c r="B61"/>
  <c r="AG60"/>
  <c r="T60" s="1"/>
  <c r="S60"/>
  <c r="B60"/>
  <c r="AH51"/>
  <c r="AG51"/>
  <c r="T51"/>
  <c r="S51"/>
  <c r="B51"/>
  <c r="AH49"/>
  <c r="AG49"/>
  <c r="T49" s="1"/>
  <c r="S49"/>
  <c r="B49"/>
  <c r="AG47"/>
  <c r="S47"/>
  <c r="AG45"/>
  <c r="T45" s="1"/>
  <c r="S45"/>
  <c r="B45"/>
  <c r="A45"/>
  <c r="A49" s="1"/>
  <c r="A51" s="1"/>
  <c r="AH43"/>
  <c r="T43" s="1"/>
  <c r="C55" s="1"/>
  <c r="AG121" s="1"/>
  <c r="AG43"/>
  <c r="S43"/>
  <c r="B43"/>
  <c r="S37"/>
  <c r="AG37" s="1"/>
  <c r="T37" s="1"/>
  <c r="B37"/>
  <c r="S36"/>
  <c r="AG36" s="1"/>
  <c r="T36" s="1"/>
  <c r="B36"/>
  <c r="S35"/>
  <c r="AG35" s="1"/>
  <c r="T35" s="1"/>
  <c r="C38" s="1"/>
  <c r="AG113" s="1"/>
  <c r="B35"/>
  <c r="AH28"/>
  <c r="AG28"/>
  <c r="T28" s="1"/>
  <c r="S28"/>
  <c r="B28"/>
  <c r="AH26"/>
  <c r="AG26"/>
  <c r="T26"/>
  <c r="S26"/>
  <c r="B26"/>
  <c r="AJ22"/>
  <c r="AI22"/>
  <c r="AH22"/>
  <c r="AG22"/>
  <c r="T22"/>
  <c r="S22"/>
  <c r="B22"/>
  <c r="AH20"/>
  <c r="AG20"/>
  <c r="T20" s="1"/>
  <c r="S20"/>
  <c r="B20"/>
  <c r="A20"/>
  <c r="A22" s="1"/>
  <c r="A26" s="1"/>
  <c r="A28" s="1"/>
  <c r="T18"/>
  <c r="C30" s="1"/>
  <c r="AG112" s="1"/>
  <c r="S18"/>
  <c r="B18"/>
  <c r="S12"/>
  <c r="AG12" s="1"/>
  <c r="T12" s="1"/>
  <c r="B12"/>
  <c r="AG11"/>
  <c r="T11" s="1"/>
  <c r="S11"/>
  <c r="B11"/>
  <c r="AG10"/>
  <c r="T10" s="1"/>
  <c r="S10"/>
  <c r="B10"/>
  <c r="S9"/>
  <c r="AG9" s="1"/>
  <c r="T9" s="1"/>
  <c r="B9"/>
  <c r="S8"/>
  <c r="AG8" s="1"/>
  <c r="T8" s="1"/>
  <c r="B8"/>
  <c r="AG7"/>
  <c r="T7" s="1"/>
  <c r="S7"/>
  <c r="B7"/>
  <c r="A7"/>
  <c r="A8" s="1"/>
  <c r="A9" s="1"/>
  <c r="A10" s="1"/>
  <c r="A11" s="1"/>
  <c r="A12" s="1"/>
  <c r="AG6"/>
  <c r="T6" s="1"/>
  <c r="S6"/>
  <c r="B6"/>
  <c r="U2"/>
  <c r="AN104" i="25"/>
  <c r="AM104"/>
  <c r="AL104"/>
  <c r="AG104"/>
  <c r="T104" s="1"/>
  <c r="W104"/>
  <c r="S104"/>
  <c r="B104"/>
  <c r="AM102"/>
  <c r="AL102"/>
  <c r="AN102" s="1"/>
  <c r="AJ102"/>
  <c r="AI102"/>
  <c r="AH102"/>
  <c r="AG102"/>
  <c r="T102" s="1"/>
  <c r="S102"/>
  <c r="B102"/>
  <c r="AM100"/>
  <c r="AN100" s="1"/>
  <c r="AL100"/>
  <c r="AG100"/>
  <c r="T100"/>
  <c r="S100"/>
  <c r="B100"/>
  <c r="AM98"/>
  <c r="AL98"/>
  <c r="AN98" s="1"/>
  <c r="AH98"/>
  <c r="T98" s="1"/>
  <c r="S98"/>
  <c r="B98"/>
  <c r="AN96"/>
  <c r="AM96"/>
  <c r="AL96"/>
  <c r="AG96"/>
  <c r="T96" s="1"/>
  <c r="W96"/>
  <c r="S96"/>
  <c r="B96"/>
  <c r="AM94"/>
  <c r="AL94"/>
  <c r="AN94" s="1"/>
  <c r="AH94"/>
  <c r="AG94"/>
  <c r="T94"/>
  <c r="S94"/>
  <c r="B94"/>
  <c r="AM92"/>
  <c r="AL92"/>
  <c r="AN92" s="1"/>
  <c r="AJ92"/>
  <c r="AI92"/>
  <c r="AH92"/>
  <c r="AG92"/>
  <c r="T92" s="1"/>
  <c r="S92"/>
  <c r="B92"/>
  <c r="AM90"/>
  <c r="AL90"/>
  <c r="AN90" s="1"/>
  <c r="AG90"/>
  <c r="T90"/>
  <c r="S90"/>
  <c r="B90"/>
  <c r="AN86"/>
  <c r="AM86"/>
  <c r="AL86"/>
  <c r="AH86"/>
  <c r="AG86"/>
  <c r="T86" s="1"/>
  <c r="AO86" s="1"/>
  <c r="S86"/>
  <c r="B86"/>
  <c r="AN84"/>
  <c r="AP84" s="1"/>
  <c r="AM84"/>
  <c r="AL84"/>
  <c r="AG84"/>
  <c r="W84"/>
  <c r="T84"/>
  <c r="S84"/>
  <c r="B84"/>
  <c r="AM82"/>
  <c r="AL82"/>
  <c r="AN82" s="1"/>
  <c r="AG82"/>
  <c r="T82"/>
  <c r="S82"/>
  <c r="B82"/>
  <c r="AM80"/>
  <c r="AL80"/>
  <c r="AN80" s="1"/>
  <c r="AI80"/>
  <c r="AH80"/>
  <c r="AG80"/>
  <c r="T80"/>
  <c r="S80"/>
  <c r="B80"/>
  <c r="AM78"/>
  <c r="AL78"/>
  <c r="AN78" s="1"/>
  <c r="AH78"/>
  <c r="AG78"/>
  <c r="T78"/>
  <c r="S78"/>
  <c r="B78"/>
  <c r="AM76"/>
  <c r="AL76"/>
  <c r="AN76" s="1"/>
  <c r="AG76"/>
  <c r="T76"/>
  <c r="S76"/>
  <c r="B76"/>
  <c r="AM74"/>
  <c r="AL74"/>
  <c r="AN74" s="1"/>
  <c r="AH74"/>
  <c r="AG74"/>
  <c r="T74"/>
  <c r="S74"/>
  <c r="B74"/>
  <c r="AM72"/>
  <c r="AL72"/>
  <c r="AN72" s="1"/>
  <c r="AH72"/>
  <c r="AG72"/>
  <c r="T72"/>
  <c r="S72"/>
  <c r="B72"/>
  <c r="AM70"/>
  <c r="AL70"/>
  <c r="AN70" s="1"/>
  <c r="AH70"/>
  <c r="AG70"/>
  <c r="T70"/>
  <c r="S70"/>
  <c r="B70"/>
  <c r="A70"/>
  <c r="A72" s="1"/>
  <c r="A74" s="1"/>
  <c r="A76" s="1"/>
  <c r="A78" s="1"/>
  <c r="A80" s="1"/>
  <c r="A82" s="1"/>
  <c r="A84" s="1"/>
  <c r="A86" s="1"/>
  <c r="AM68"/>
  <c r="AL68"/>
  <c r="AN68" s="1"/>
  <c r="AH68"/>
  <c r="AG68"/>
  <c r="T68"/>
  <c r="S68"/>
  <c r="B68"/>
  <c r="AG62"/>
  <c r="T62" s="1"/>
  <c r="S62"/>
  <c r="B62"/>
  <c r="AG61"/>
  <c r="T61" s="1"/>
  <c r="S61"/>
  <c r="B61"/>
  <c r="AG60"/>
  <c r="T60" s="1"/>
  <c r="S60"/>
  <c r="B60"/>
  <c r="AH51"/>
  <c r="AG51"/>
  <c r="T51" s="1"/>
  <c r="S51"/>
  <c r="B51"/>
  <c r="AH49"/>
  <c r="AG49"/>
  <c r="T49" s="1"/>
  <c r="S49"/>
  <c r="B49"/>
  <c r="A49"/>
  <c r="A51" s="1"/>
  <c r="AG47"/>
  <c r="S47"/>
  <c r="AG45"/>
  <c r="T45"/>
  <c r="S45"/>
  <c r="B45"/>
  <c r="A45"/>
  <c r="AH43"/>
  <c r="AG43"/>
  <c r="T43" s="1"/>
  <c r="C55" s="1"/>
  <c r="AG121" s="1"/>
  <c r="S43"/>
  <c r="B43"/>
  <c r="S37"/>
  <c r="AG37" s="1"/>
  <c r="T37" s="1"/>
  <c r="B37"/>
  <c r="S36"/>
  <c r="AG36" s="1"/>
  <c r="T36" s="1"/>
  <c r="B36"/>
  <c r="S35"/>
  <c r="AG35" s="1"/>
  <c r="T35" s="1"/>
  <c r="C38" s="1"/>
  <c r="AG113" s="1"/>
  <c r="B35"/>
  <c r="AH28"/>
  <c r="AG28"/>
  <c r="T28" s="1"/>
  <c r="S28"/>
  <c r="B28"/>
  <c r="AH26"/>
  <c r="AG26"/>
  <c r="T26" s="1"/>
  <c r="S26"/>
  <c r="B26"/>
  <c r="AJ22"/>
  <c r="AI22"/>
  <c r="AH22"/>
  <c r="AG22"/>
  <c r="T22" s="1"/>
  <c r="S22"/>
  <c r="B22"/>
  <c r="AH20"/>
  <c r="AG20"/>
  <c r="T20" s="1"/>
  <c r="S20"/>
  <c r="B20"/>
  <c r="A20"/>
  <c r="A22" s="1"/>
  <c r="A26" s="1"/>
  <c r="A28" s="1"/>
  <c r="T18"/>
  <c r="S18"/>
  <c r="B18"/>
  <c r="S12"/>
  <c r="AG12" s="1"/>
  <c r="T12" s="1"/>
  <c r="B12"/>
  <c r="S11"/>
  <c r="AG11" s="1"/>
  <c r="T11" s="1"/>
  <c r="B11"/>
  <c r="AG10"/>
  <c r="T10" s="1"/>
  <c r="S10"/>
  <c r="B10"/>
  <c r="A10"/>
  <c r="A11" s="1"/>
  <c r="A12" s="1"/>
  <c r="AG9"/>
  <c r="T9" s="1"/>
  <c r="S9"/>
  <c r="B9"/>
  <c r="A9"/>
  <c r="S8"/>
  <c r="AG8" s="1"/>
  <c r="T8" s="1"/>
  <c r="B8"/>
  <c r="A8"/>
  <c r="S7"/>
  <c r="AG7" s="1"/>
  <c r="T7" s="1"/>
  <c r="B7"/>
  <c r="A7"/>
  <c r="AG6"/>
  <c r="T6" s="1"/>
  <c r="S6"/>
  <c r="B6"/>
  <c r="U2"/>
  <c r="AM104" i="24"/>
  <c r="AL104"/>
  <c r="AN104" s="1"/>
  <c r="AG104"/>
  <c r="T104" s="1"/>
  <c r="S104"/>
  <c r="B104"/>
  <c r="AM102"/>
  <c r="AN102" s="1"/>
  <c r="AL102"/>
  <c r="AJ102"/>
  <c r="AI102"/>
  <c r="AH102"/>
  <c r="T102" s="1"/>
  <c r="AG102"/>
  <c r="S102"/>
  <c r="B102"/>
  <c r="AN100"/>
  <c r="AP100" s="1"/>
  <c r="AM100"/>
  <c r="AL100"/>
  <c r="AG100"/>
  <c r="T100" s="1"/>
  <c r="W100"/>
  <c r="S100"/>
  <c r="B100"/>
  <c r="AM98"/>
  <c r="AL98"/>
  <c r="AN98" s="1"/>
  <c r="AH98"/>
  <c r="T98"/>
  <c r="S98"/>
  <c r="B98"/>
  <c r="AM96"/>
  <c r="AL96"/>
  <c r="AN96" s="1"/>
  <c r="AG96"/>
  <c r="T96" s="1"/>
  <c r="S96"/>
  <c r="B96"/>
  <c r="AM94"/>
  <c r="AN94" s="1"/>
  <c r="AL94"/>
  <c r="AH94"/>
  <c r="AG94"/>
  <c r="T94" s="1"/>
  <c r="S94"/>
  <c r="B94"/>
  <c r="AM92"/>
  <c r="AL92"/>
  <c r="AN92" s="1"/>
  <c r="AJ92"/>
  <c r="AI92"/>
  <c r="AH92"/>
  <c r="AG92"/>
  <c r="T92" s="1"/>
  <c r="S92"/>
  <c r="B92"/>
  <c r="AM90"/>
  <c r="AN90" s="1"/>
  <c r="AL90"/>
  <c r="AG90"/>
  <c r="T90"/>
  <c r="S90"/>
  <c r="B90"/>
  <c r="AM86"/>
  <c r="AL86"/>
  <c r="AN86" s="1"/>
  <c r="AH86"/>
  <c r="T86" s="1"/>
  <c r="AG86"/>
  <c r="S86"/>
  <c r="B86"/>
  <c r="AN84"/>
  <c r="AM84"/>
  <c r="AL84"/>
  <c r="AG84"/>
  <c r="T84" s="1"/>
  <c r="W84"/>
  <c r="S84"/>
  <c r="B84"/>
  <c r="AM82"/>
  <c r="AN82" s="1"/>
  <c r="AL82"/>
  <c r="AG82"/>
  <c r="T82"/>
  <c r="S82"/>
  <c r="B82"/>
  <c r="AM80"/>
  <c r="AL80"/>
  <c r="AN80" s="1"/>
  <c r="AI80"/>
  <c r="AH80"/>
  <c r="AG80"/>
  <c r="T80" s="1"/>
  <c r="S80"/>
  <c r="B80"/>
  <c r="AM78"/>
  <c r="AN78" s="1"/>
  <c r="AL78"/>
  <c r="AH78"/>
  <c r="AG78"/>
  <c r="T78" s="1"/>
  <c r="S78"/>
  <c r="B78"/>
  <c r="AM76"/>
  <c r="AN76" s="1"/>
  <c r="AL76"/>
  <c r="AG76"/>
  <c r="T76"/>
  <c r="S76"/>
  <c r="B76"/>
  <c r="AM74"/>
  <c r="AL74"/>
  <c r="AN74" s="1"/>
  <c r="AH74"/>
  <c r="AG74"/>
  <c r="T74"/>
  <c r="S74"/>
  <c r="B74"/>
  <c r="AM72"/>
  <c r="AL72"/>
  <c r="AN72" s="1"/>
  <c r="AH72"/>
  <c r="AG72"/>
  <c r="T72"/>
  <c r="S72"/>
  <c r="B72"/>
  <c r="AM70"/>
  <c r="AL70"/>
  <c r="AN70" s="1"/>
  <c r="AH70"/>
  <c r="AG70"/>
  <c r="T70"/>
  <c r="S70"/>
  <c r="B70"/>
  <c r="A70"/>
  <c r="A72" s="1"/>
  <c r="A74" s="1"/>
  <c r="A76" s="1"/>
  <c r="A78" s="1"/>
  <c r="A80" s="1"/>
  <c r="A82" s="1"/>
  <c r="A84" s="1"/>
  <c r="A86" s="1"/>
  <c r="AM68"/>
  <c r="AL68"/>
  <c r="AN68" s="1"/>
  <c r="AH68"/>
  <c r="AG68"/>
  <c r="T68"/>
  <c r="S68"/>
  <c r="B68"/>
  <c r="S62"/>
  <c r="AG62" s="1"/>
  <c r="T62" s="1"/>
  <c r="B62"/>
  <c r="S61"/>
  <c r="AG61" s="1"/>
  <c r="T61" s="1"/>
  <c r="B61"/>
  <c r="S60"/>
  <c r="AG60" s="1"/>
  <c r="T60" s="1"/>
  <c r="B60"/>
  <c r="AH51"/>
  <c r="AG51"/>
  <c r="T51"/>
  <c r="S51"/>
  <c r="B51"/>
  <c r="AH49"/>
  <c r="AG49"/>
  <c r="T49" s="1"/>
  <c r="S49"/>
  <c r="B49"/>
  <c r="AG47"/>
  <c r="S47"/>
  <c r="AG45"/>
  <c r="T45" s="1"/>
  <c r="S45"/>
  <c r="B45"/>
  <c r="A45"/>
  <c r="A49" s="1"/>
  <c r="A51" s="1"/>
  <c r="AH43"/>
  <c r="AG43"/>
  <c r="T43"/>
  <c r="C55" s="1"/>
  <c r="AG121" s="1"/>
  <c r="S43"/>
  <c r="B43"/>
  <c r="S37"/>
  <c r="AG37" s="1"/>
  <c r="T37" s="1"/>
  <c r="B37"/>
  <c r="S36"/>
  <c r="AG36" s="1"/>
  <c r="T36" s="1"/>
  <c r="B36"/>
  <c r="S35"/>
  <c r="AG35" s="1"/>
  <c r="T35" s="1"/>
  <c r="C38" s="1"/>
  <c r="AG113" s="1"/>
  <c r="B35"/>
  <c r="AH28"/>
  <c r="AG28"/>
  <c r="T28" s="1"/>
  <c r="S28"/>
  <c r="B28"/>
  <c r="AH26"/>
  <c r="AG26"/>
  <c r="T26"/>
  <c r="S26"/>
  <c r="B26"/>
  <c r="AJ22"/>
  <c r="AI22"/>
  <c r="AH22"/>
  <c r="AG22"/>
  <c r="T22"/>
  <c r="S22"/>
  <c r="B22"/>
  <c r="AH20"/>
  <c r="AG20"/>
  <c r="T20" s="1"/>
  <c r="S20"/>
  <c r="B20"/>
  <c r="A20"/>
  <c r="A22" s="1"/>
  <c r="A26" s="1"/>
  <c r="A28" s="1"/>
  <c r="T18"/>
  <c r="C30" s="1"/>
  <c r="AG112" s="1"/>
  <c r="S18"/>
  <c r="B18"/>
  <c r="S12"/>
  <c r="AG12" s="1"/>
  <c r="T12" s="1"/>
  <c r="B12"/>
  <c r="AG11"/>
  <c r="T11" s="1"/>
  <c r="S11"/>
  <c r="B11"/>
  <c r="S10"/>
  <c r="AG10" s="1"/>
  <c r="T10" s="1"/>
  <c r="B10"/>
  <c r="S9"/>
  <c r="AG9" s="1"/>
  <c r="T9" s="1"/>
  <c r="B9"/>
  <c r="S8"/>
  <c r="AG8" s="1"/>
  <c r="T8" s="1"/>
  <c r="B8"/>
  <c r="AG7"/>
  <c r="T7" s="1"/>
  <c r="S7"/>
  <c r="B7"/>
  <c r="A7"/>
  <c r="A8" s="1"/>
  <c r="A9" s="1"/>
  <c r="A10" s="1"/>
  <c r="A11" s="1"/>
  <c r="A12" s="1"/>
  <c r="S6"/>
  <c r="AG6" s="1"/>
  <c r="T6" s="1"/>
  <c r="B6"/>
  <c r="U2"/>
  <c r="AM104" i="23"/>
  <c r="AN104" s="1"/>
  <c r="AL104"/>
  <c r="AG104"/>
  <c r="T104" s="1"/>
  <c r="S104"/>
  <c r="B104"/>
  <c r="AM102"/>
  <c r="AL102"/>
  <c r="AN102" s="1"/>
  <c r="AJ102"/>
  <c r="AI102"/>
  <c r="AH102"/>
  <c r="AG102"/>
  <c r="T102" s="1"/>
  <c r="S102"/>
  <c r="B102"/>
  <c r="AN100"/>
  <c r="AP100" s="1"/>
  <c r="AM100"/>
  <c r="AL100"/>
  <c r="AG100"/>
  <c r="W100"/>
  <c r="T100"/>
  <c r="S100"/>
  <c r="B100"/>
  <c r="AM98"/>
  <c r="AL98"/>
  <c r="AN98" s="1"/>
  <c r="AH98"/>
  <c r="T98"/>
  <c r="S98"/>
  <c r="B98"/>
  <c r="AN96"/>
  <c r="AM96"/>
  <c r="AL96"/>
  <c r="AG96"/>
  <c r="T96" s="1"/>
  <c r="AO96" s="1"/>
  <c r="W96"/>
  <c r="S96"/>
  <c r="B96"/>
  <c r="AM94"/>
  <c r="AL94"/>
  <c r="AN94" s="1"/>
  <c r="AH94"/>
  <c r="AG94"/>
  <c r="T94"/>
  <c r="S94"/>
  <c r="B94"/>
  <c r="AM92"/>
  <c r="AL92"/>
  <c r="AN92" s="1"/>
  <c r="AJ92"/>
  <c r="AI92"/>
  <c r="AH92"/>
  <c r="AG92"/>
  <c r="T92" s="1"/>
  <c r="S92"/>
  <c r="B92"/>
  <c r="AM90"/>
  <c r="AL90"/>
  <c r="AN90" s="1"/>
  <c r="AG90"/>
  <c r="T90"/>
  <c r="S90"/>
  <c r="B90"/>
  <c r="AN86"/>
  <c r="AM86"/>
  <c r="AL86"/>
  <c r="AH86"/>
  <c r="AG86"/>
  <c r="T86" s="1"/>
  <c r="AO86" s="1"/>
  <c r="S86"/>
  <c r="B86"/>
  <c r="AN84"/>
  <c r="AP84" s="1"/>
  <c r="AM84"/>
  <c r="AL84"/>
  <c r="AG84"/>
  <c r="W84"/>
  <c r="T84"/>
  <c r="S84"/>
  <c r="B84"/>
  <c r="AM82"/>
  <c r="AL82"/>
  <c r="AN82" s="1"/>
  <c r="AG82"/>
  <c r="T82"/>
  <c r="S82"/>
  <c r="B82"/>
  <c r="AM80"/>
  <c r="AL80"/>
  <c r="AN80" s="1"/>
  <c r="AI80"/>
  <c r="AH80"/>
  <c r="AG80"/>
  <c r="T80"/>
  <c r="S80"/>
  <c r="B80"/>
  <c r="AM78"/>
  <c r="AL78"/>
  <c r="AN78" s="1"/>
  <c r="AH78"/>
  <c r="AG78"/>
  <c r="T78"/>
  <c r="S78"/>
  <c r="B78"/>
  <c r="AM76"/>
  <c r="AL76"/>
  <c r="AN76" s="1"/>
  <c r="AG76"/>
  <c r="T76"/>
  <c r="S76"/>
  <c r="B76"/>
  <c r="AM74"/>
  <c r="AL74"/>
  <c r="AN74" s="1"/>
  <c r="AH74"/>
  <c r="AG74"/>
  <c r="T74"/>
  <c r="S74"/>
  <c r="B74"/>
  <c r="AM72"/>
  <c r="AL72"/>
  <c r="AN72" s="1"/>
  <c r="AH72"/>
  <c r="AG72"/>
  <c r="T72"/>
  <c r="S72"/>
  <c r="B72"/>
  <c r="AM70"/>
  <c r="AL70"/>
  <c r="AN70" s="1"/>
  <c r="AH70"/>
  <c r="AG70"/>
  <c r="T70"/>
  <c r="S70"/>
  <c r="B70"/>
  <c r="A70"/>
  <c r="A72" s="1"/>
  <c r="A74" s="1"/>
  <c r="A76" s="1"/>
  <c r="A78" s="1"/>
  <c r="A80" s="1"/>
  <c r="A82" s="1"/>
  <c r="A84" s="1"/>
  <c r="A86" s="1"/>
  <c r="AM68"/>
  <c r="AL68"/>
  <c r="AN68" s="1"/>
  <c r="AH68"/>
  <c r="AG68"/>
  <c r="T68"/>
  <c r="S68"/>
  <c r="B68"/>
  <c r="AG62"/>
  <c r="T62" s="1"/>
  <c r="S62"/>
  <c r="B62"/>
  <c r="AG61"/>
  <c r="T61" s="1"/>
  <c r="S61"/>
  <c r="B61"/>
  <c r="AG60"/>
  <c r="T60" s="1"/>
  <c r="C63" s="1"/>
  <c r="AG122" s="1"/>
  <c r="S60"/>
  <c r="B60"/>
  <c r="AH51"/>
  <c r="AG51"/>
  <c r="T51" s="1"/>
  <c r="S51"/>
  <c r="B51"/>
  <c r="AH49"/>
  <c r="AG49"/>
  <c r="T49" s="1"/>
  <c r="S49"/>
  <c r="B49"/>
  <c r="A49"/>
  <c r="A51" s="1"/>
  <c r="AG47"/>
  <c r="S47"/>
  <c r="AG45"/>
  <c r="T45"/>
  <c r="S45"/>
  <c r="B45"/>
  <c r="A45"/>
  <c r="AH43"/>
  <c r="T43" s="1"/>
  <c r="AG43"/>
  <c r="S43"/>
  <c r="B43"/>
  <c r="S37"/>
  <c r="AG37" s="1"/>
  <c r="T37" s="1"/>
  <c r="B37"/>
  <c r="S36"/>
  <c r="AG36" s="1"/>
  <c r="T36" s="1"/>
  <c r="B36"/>
  <c r="S35"/>
  <c r="AG35" s="1"/>
  <c r="T35" s="1"/>
  <c r="B35"/>
  <c r="AH28"/>
  <c r="AG28"/>
  <c r="T28" s="1"/>
  <c r="S28"/>
  <c r="B28"/>
  <c r="AH26"/>
  <c r="AG26"/>
  <c r="T26" s="1"/>
  <c r="S26"/>
  <c r="B26"/>
  <c r="AJ22"/>
  <c r="AI22"/>
  <c r="AH22"/>
  <c r="AG22"/>
  <c r="T22" s="1"/>
  <c r="S22"/>
  <c r="B22"/>
  <c r="AH20"/>
  <c r="AG20"/>
  <c r="T20" s="1"/>
  <c r="S20"/>
  <c r="B20"/>
  <c r="A20"/>
  <c r="A22" s="1"/>
  <c r="A26" s="1"/>
  <c r="A28" s="1"/>
  <c r="T18"/>
  <c r="C30" s="1"/>
  <c r="AG112" s="1"/>
  <c r="S18"/>
  <c r="B18"/>
  <c r="S12"/>
  <c r="AG12" s="1"/>
  <c r="T12" s="1"/>
  <c r="B12"/>
  <c r="S11"/>
  <c r="AG11" s="1"/>
  <c r="T11" s="1"/>
  <c r="B11"/>
  <c r="AG10"/>
  <c r="T10" s="1"/>
  <c r="S10"/>
  <c r="B10"/>
  <c r="A10"/>
  <c r="A11" s="1"/>
  <c r="A12" s="1"/>
  <c r="AG9"/>
  <c r="T9" s="1"/>
  <c r="S9"/>
  <c r="B9"/>
  <c r="A9"/>
  <c r="S8"/>
  <c r="AG8" s="1"/>
  <c r="T8" s="1"/>
  <c r="B8"/>
  <c r="A8"/>
  <c r="S7"/>
  <c r="AG7" s="1"/>
  <c r="T7" s="1"/>
  <c r="B7"/>
  <c r="A7"/>
  <c r="AG6"/>
  <c r="T6" s="1"/>
  <c r="C13" s="1"/>
  <c r="S6"/>
  <c r="B6"/>
  <c r="U2"/>
  <c r="AM104" i="22"/>
  <c r="AN104" s="1"/>
  <c r="AL104"/>
  <c r="AG104"/>
  <c r="T104" s="1"/>
  <c r="S104"/>
  <c r="B104"/>
  <c r="AM102"/>
  <c r="AL102"/>
  <c r="AN102" s="1"/>
  <c r="AJ102"/>
  <c r="AI102"/>
  <c r="AH102"/>
  <c r="AG102"/>
  <c r="T102" s="1"/>
  <c r="S102"/>
  <c r="B102"/>
  <c r="AN100"/>
  <c r="AP100" s="1"/>
  <c r="AM100"/>
  <c r="AL100"/>
  <c r="AG100"/>
  <c r="W100"/>
  <c r="T100"/>
  <c r="S100"/>
  <c r="B100"/>
  <c r="AM98"/>
  <c r="AL98"/>
  <c r="AN98" s="1"/>
  <c r="AH98"/>
  <c r="T98"/>
  <c r="S98"/>
  <c r="B98"/>
  <c r="AN96"/>
  <c r="AM96"/>
  <c r="AL96"/>
  <c r="AG96"/>
  <c r="T96" s="1"/>
  <c r="AO96" s="1"/>
  <c r="W96"/>
  <c r="S96"/>
  <c r="B96"/>
  <c r="AM94"/>
  <c r="AL94"/>
  <c r="AN94" s="1"/>
  <c r="AH94"/>
  <c r="AG94"/>
  <c r="T94"/>
  <c r="S94"/>
  <c r="B94"/>
  <c r="AM92"/>
  <c r="AL92"/>
  <c r="AN92" s="1"/>
  <c r="AJ92"/>
  <c r="AI92"/>
  <c r="AH92"/>
  <c r="AG92"/>
  <c r="T92" s="1"/>
  <c r="S92"/>
  <c r="B92"/>
  <c r="AM90"/>
  <c r="AL90"/>
  <c r="AN90" s="1"/>
  <c r="AG90"/>
  <c r="T90"/>
  <c r="S90"/>
  <c r="B90"/>
  <c r="AN86"/>
  <c r="AM86"/>
  <c r="AL86"/>
  <c r="AH86"/>
  <c r="AG86"/>
  <c r="T86" s="1"/>
  <c r="AO86" s="1"/>
  <c r="S86"/>
  <c r="B86"/>
  <c r="AN84"/>
  <c r="AP84" s="1"/>
  <c r="AM84"/>
  <c r="AL84"/>
  <c r="AG84"/>
  <c r="W84"/>
  <c r="T84"/>
  <c r="S84"/>
  <c r="B84"/>
  <c r="AM82"/>
  <c r="AL82"/>
  <c r="AN82" s="1"/>
  <c r="AG82"/>
  <c r="T82"/>
  <c r="S82"/>
  <c r="B82"/>
  <c r="AM80"/>
  <c r="AL80"/>
  <c r="AN80" s="1"/>
  <c r="AI80"/>
  <c r="AH80"/>
  <c r="AG80"/>
  <c r="T80"/>
  <c r="S80"/>
  <c r="B80"/>
  <c r="AM78"/>
  <c r="AL78"/>
  <c r="AN78" s="1"/>
  <c r="AH78"/>
  <c r="AG78"/>
  <c r="T78"/>
  <c r="S78"/>
  <c r="B78"/>
  <c r="AM76"/>
  <c r="AL76"/>
  <c r="AN76" s="1"/>
  <c r="AG76"/>
  <c r="T76"/>
  <c r="S76"/>
  <c r="B76"/>
  <c r="AM74"/>
  <c r="AL74"/>
  <c r="AN74" s="1"/>
  <c r="AH74"/>
  <c r="AG74"/>
  <c r="T74"/>
  <c r="S74"/>
  <c r="B74"/>
  <c r="AM72"/>
  <c r="AL72"/>
  <c r="AN72" s="1"/>
  <c r="AH72"/>
  <c r="AG72"/>
  <c r="T72"/>
  <c r="S72"/>
  <c r="B72"/>
  <c r="AM70"/>
  <c r="AL70"/>
  <c r="AN70" s="1"/>
  <c r="AH70"/>
  <c r="AG70"/>
  <c r="T70"/>
  <c r="S70"/>
  <c r="B70"/>
  <c r="A70"/>
  <c r="A72" s="1"/>
  <c r="A74" s="1"/>
  <c r="A76" s="1"/>
  <c r="A78" s="1"/>
  <c r="A80" s="1"/>
  <c r="A82" s="1"/>
  <c r="A84" s="1"/>
  <c r="A86" s="1"/>
  <c r="AM68"/>
  <c r="AL68"/>
  <c r="AN68" s="1"/>
  <c r="AH68"/>
  <c r="AG68"/>
  <c r="T68"/>
  <c r="S68"/>
  <c r="B68"/>
  <c r="AG62"/>
  <c r="T62" s="1"/>
  <c r="S62"/>
  <c r="B62"/>
  <c r="AG61"/>
  <c r="T61" s="1"/>
  <c r="S61"/>
  <c r="B61"/>
  <c r="S60"/>
  <c r="AG60" s="1"/>
  <c r="T60" s="1"/>
  <c r="B60"/>
  <c r="AH51"/>
  <c r="AG51"/>
  <c r="T51" s="1"/>
  <c r="S51"/>
  <c r="B51"/>
  <c r="AH49"/>
  <c r="AG49"/>
  <c r="T49" s="1"/>
  <c r="S49"/>
  <c r="B49"/>
  <c r="A49"/>
  <c r="A51" s="1"/>
  <c r="AG47"/>
  <c r="S47"/>
  <c r="AG45"/>
  <c r="T45"/>
  <c r="S45"/>
  <c r="B45"/>
  <c r="A45"/>
  <c r="AH43"/>
  <c r="T43" s="1"/>
  <c r="C55" s="1"/>
  <c r="AG121" s="1"/>
  <c r="AG43"/>
  <c r="S43"/>
  <c r="B43"/>
  <c r="S37"/>
  <c r="AG37" s="1"/>
  <c r="T37" s="1"/>
  <c r="B37"/>
  <c r="S36"/>
  <c r="AG36" s="1"/>
  <c r="T36" s="1"/>
  <c r="B36"/>
  <c r="S35"/>
  <c r="AG35" s="1"/>
  <c r="T35" s="1"/>
  <c r="B35"/>
  <c r="AH28"/>
  <c r="AG28"/>
  <c r="T28" s="1"/>
  <c r="S28"/>
  <c r="B28"/>
  <c r="AH26"/>
  <c r="AG26"/>
  <c r="T26" s="1"/>
  <c r="S26"/>
  <c r="B26"/>
  <c r="AJ22"/>
  <c r="AI22"/>
  <c r="AH22"/>
  <c r="AG22"/>
  <c r="T22" s="1"/>
  <c r="S22"/>
  <c r="B22"/>
  <c r="AH20"/>
  <c r="AG20"/>
  <c r="T20" s="1"/>
  <c r="S20"/>
  <c r="B20"/>
  <c r="A20"/>
  <c r="A22" s="1"/>
  <c r="A26" s="1"/>
  <c r="A28" s="1"/>
  <c r="T18"/>
  <c r="S18"/>
  <c r="B18"/>
  <c r="S12"/>
  <c r="AG12" s="1"/>
  <c r="T12" s="1"/>
  <c r="B12"/>
  <c r="S11"/>
  <c r="AG11" s="1"/>
  <c r="T11" s="1"/>
  <c r="B11"/>
  <c r="AG10"/>
  <c r="T10" s="1"/>
  <c r="S10"/>
  <c r="B10"/>
  <c r="AG9"/>
  <c r="T9" s="1"/>
  <c r="S9"/>
  <c r="B9"/>
  <c r="S8"/>
  <c r="AG8" s="1"/>
  <c r="T8" s="1"/>
  <c r="B8"/>
  <c r="A8"/>
  <c r="A9" s="1"/>
  <c r="A10" s="1"/>
  <c r="A11" s="1"/>
  <c r="A12" s="1"/>
  <c r="S7"/>
  <c r="AG7" s="1"/>
  <c r="T7" s="1"/>
  <c r="B7"/>
  <c r="A7"/>
  <c r="AG6"/>
  <c r="T6" s="1"/>
  <c r="S6"/>
  <c r="B6"/>
  <c r="U2"/>
  <c r="AM104" i="21"/>
  <c r="AN104" s="1"/>
  <c r="AL104"/>
  <c r="AG104"/>
  <c r="T104" s="1"/>
  <c r="S104"/>
  <c r="B104"/>
  <c r="AM102"/>
  <c r="AL102"/>
  <c r="AN102" s="1"/>
  <c r="AJ102"/>
  <c r="AI102"/>
  <c r="AH102"/>
  <c r="AG102"/>
  <c r="T102" s="1"/>
  <c r="S102"/>
  <c r="B102"/>
  <c r="AN100"/>
  <c r="AP100" s="1"/>
  <c r="AM100"/>
  <c r="AL100"/>
  <c r="AG100"/>
  <c r="W100"/>
  <c r="T100"/>
  <c r="S100"/>
  <c r="B100"/>
  <c r="AM98"/>
  <c r="AL98"/>
  <c r="AN98" s="1"/>
  <c r="AH98"/>
  <c r="T98"/>
  <c r="S98"/>
  <c r="B98"/>
  <c r="AN96"/>
  <c r="AM96"/>
  <c r="AL96"/>
  <c r="AG96"/>
  <c r="T96" s="1"/>
  <c r="AO96" s="1"/>
  <c r="W96"/>
  <c r="S96"/>
  <c r="B96"/>
  <c r="AM94"/>
  <c r="AL94"/>
  <c r="AN94" s="1"/>
  <c r="AH94"/>
  <c r="AG94"/>
  <c r="T94"/>
  <c r="S94"/>
  <c r="B94"/>
  <c r="AM92"/>
  <c r="AL92"/>
  <c r="AN92" s="1"/>
  <c r="AJ92"/>
  <c r="AI92"/>
  <c r="AH92"/>
  <c r="AG92"/>
  <c r="T92" s="1"/>
  <c r="S92"/>
  <c r="B92"/>
  <c r="AM90"/>
  <c r="AL90"/>
  <c r="AN90" s="1"/>
  <c r="AG90"/>
  <c r="T90"/>
  <c r="S90"/>
  <c r="B90"/>
  <c r="AN86"/>
  <c r="AM86"/>
  <c r="AL86"/>
  <c r="AH86"/>
  <c r="AG86"/>
  <c r="T86" s="1"/>
  <c r="AO86" s="1"/>
  <c r="S86"/>
  <c r="B86"/>
  <c r="AN84"/>
  <c r="AP84" s="1"/>
  <c r="AM84"/>
  <c r="AL84"/>
  <c r="AG84"/>
  <c r="W84"/>
  <c r="T84"/>
  <c r="S84"/>
  <c r="B84"/>
  <c r="AM82"/>
  <c r="AL82"/>
  <c r="AN82" s="1"/>
  <c r="AG82"/>
  <c r="T82"/>
  <c r="S82"/>
  <c r="B82"/>
  <c r="AM80"/>
  <c r="AL80"/>
  <c r="AN80" s="1"/>
  <c r="AI80"/>
  <c r="AH80"/>
  <c r="AG80"/>
  <c r="T80"/>
  <c r="S80"/>
  <c r="B80"/>
  <c r="AM78"/>
  <c r="AL78"/>
  <c r="AN78" s="1"/>
  <c r="AH78"/>
  <c r="AG78"/>
  <c r="T78"/>
  <c r="S78"/>
  <c r="B78"/>
  <c r="AM76"/>
  <c r="AL76"/>
  <c r="AN76" s="1"/>
  <c r="AG76"/>
  <c r="T76"/>
  <c r="S76"/>
  <c r="B76"/>
  <c r="AM74"/>
  <c r="AL74"/>
  <c r="AN74" s="1"/>
  <c r="AH74"/>
  <c r="AG74"/>
  <c r="T74"/>
  <c r="S74"/>
  <c r="B74"/>
  <c r="AM72"/>
  <c r="AL72"/>
  <c r="AN72" s="1"/>
  <c r="AH72"/>
  <c r="AG72"/>
  <c r="T72"/>
  <c r="S72"/>
  <c r="B72"/>
  <c r="AM70"/>
  <c r="AL70"/>
  <c r="AN70" s="1"/>
  <c r="AH70"/>
  <c r="AG70"/>
  <c r="T70"/>
  <c r="S70"/>
  <c r="B70"/>
  <c r="A70"/>
  <c r="A72" s="1"/>
  <c r="A74" s="1"/>
  <c r="A76" s="1"/>
  <c r="A78" s="1"/>
  <c r="A80" s="1"/>
  <c r="A82" s="1"/>
  <c r="A84" s="1"/>
  <c r="A86" s="1"/>
  <c r="AM68"/>
  <c r="AL68"/>
  <c r="AN68" s="1"/>
  <c r="AH68"/>
  <c r="AG68"/>
  <c r="T68"/>
  <c r="S68"/>
  <c r="B68"/>
  <c r="AG62"/>
  <c r="T62" s="1"/>
  <c r="S62"/>
  <c r="B62"/>
  <c r="AG61"/>
  <c r="T61" s="1"/>
  <c r="S61"/>
  <c r="B61"/>
  <c r="AG60"/>
  <c r="T60" s="1"/>
  <c r="S60"/>
  <c r="B60"/>
  <c r="AH51"/>
  <c r="AG51"/>
  <c r="T51"/>
  <c r="S51"/>
  <c r="B51"/>
  <c r="AH49"/>
  <c r="AG49"/>
  <c r="T49" s="1"/>
  <c r="S49"/>
  <c r="B49"/>
  <c r="A49"/>
  <c r="A51" s="1"/>
  <c r="AG47"/>
  <c r="S47"/>
  <c r="AG45"/>
  <c r="T45"/>
  <c r="S45"/>
  <c r="B45"/>
  <c r="A45"/>
  <c r="AH43"/>
  <c r="AG43"/>
  <c r="T43" s="1"/>
  <c r="C55" s="1"/>
  <c r="AG121" s="1"/>
  <c r="S43"/>
  <c r="B43"/>
  <c r="S37"/>
  <c r="AG37" s="1"/>
  <c r="T37" s="1"/>
  <c r="B37"/>
  <c r="S36"/>
  <c r="AG36" s="1"/>
  <c r="T36" s="1"/>
  <c r="B36"/>
  <c r="S35"/>
  <c r="AG35" s="1"/>
  <c r="T35" s="1"/>
  <c r="C38" s="1"/>
  <c r="AG113" s="1"/>
  <c r="B35"/>
  <c r="AH28"/>
  <c r="AG28"/>
  <c r="T28" s="1"/>
  <c r="S28"/>
  <c r="B28"/>
  <c r="AH26"/>
  <c r="T26" s="1"/>
  <c r="AG26"/>
  <c r="S26"/>
  <c r="B26"/>
  <c r="AJ22"/>
  <c r="AI22"/>
  <c r="AH22"/>
  <c r="AG22"/>
  <c r="T22"/>
  <c r="S22"/>
  <c r="B22"/>
  <c r="AH20"/>
  <c r="AG20"/>
  <c r="T20" s="1"/>
  <c r="S20"/>
  <c r="B20"/>
  <c r="A20"/>
  <c r="A22" s="1"/>
  <c r="A26" s="1"/>
  <c r="A28" s="1"/>
  <c r="T18"/>
  <c r="C30" s="1"/>
  <c r="AG112" s="1"/>
  <c r="S18"/>
  <c r="B18"/>
  <c r="S12"/>
  <c r="AG12" s="1"/>
  <c r="T12" s="1"/>
  <c r="B12"/>
  <c r="S11"/>
  <c r="AG11" s="1"/>
  <c r="T11" s="1"/>
  <c r="B11"/>
  <c r="AG10"/>
  <c r="T10" s="1"/>
  <c r="S10"/>
  <c r="B10"/>
  <c r="AG9"/>
  <c r="T9" s="1"/>
  <c r="S9"/>
  <c r="B9"/>
  <c r="S8"/>
  <c r="AG8" s="1"/>
  <c r="T8" s="1"/>
  <c r="B8"/>
  <c r="S7"/>
  <c r="AG7" s="1"/>
  <c r="T7" s="1"/>
  <c r="B7"/>
  <c r="A7"/>
  <c r="A8" s="1"/>
  <c r="A9" s="1"/>
  <c r="A10" s="1"/>
  <c r="A11" s="1"/>
  <c r="A12" s="1"/>
  <c r="AG6"/>
  <c r="T6" s="1"/>
  <c r="S6"/>
  <c r="B6"/>
  <c r="U2"/>
  <c r="AN104" i="20"/>
  <c r="AM104"/>
  <c r="AL104"/>
  <c r="AG104"/>
  <c r="T104" s="1"/>
  <c r="W104"/>
  <c r="S104"/>
  <c r="B104"/>
  <c r="AM102"/>
  <c r="AL102"/>
  <c r="AN102" s="1"/>
  <c r="AJ102"/>
  <c r="AI102"/>
  <c r="AH102"/>
  <c r="AG102"/>
  <c r="T102" s="1"/>
  <c r="S102"/>
  <c r="B102"/>
  <c r="AM100"/>
  <c r="AN100" s="1"/>
  <c r="AL100"/>
  <c r="AG100"/>
  <c r="T100"/>
  <c r="S100"/>
  <c r="B100"/>
  <c r="AM98"/>
  <c r="AL98"/>
  <c r="AN98" s="1"/>
  <c r="AH98"/>
  <c r="T98" s="1"/>
  <c r="S98"/>
  <c r="B98"/>
  <c r="AN96"/>
  <c r="AM96"/>
  <c r="AL96"/>
  <c r="AG96"/>
  <c r="T96" s="1"/>
  <c r="W96"/>
  <c r="S96"/>
  <c r="B96"/>
  <c r="AM94"/>
  <c r="AL94"/>
  <c r="AN94" s="1"/>
  <c r="AH94"/>
  <c r="AG94"/>
  <c r="T94"/>
  <c r="S94"/>
  <c r="B94"/>
  <c r="AM92"/>
  <c r="AL92"/>
  <c r="AN92" s="1"/>
  <c r="AJ92"/>
  <c r="AI92"/>
  <c r="AH92"/>
  <c r="AG92"/>
  <c r="T92" s="1"/>
  <c r="S92"/>
  <c r="B92"/>
  <c r="AM90"/>
  <c r="AL90"/>
  <c r="AN90" s="1"/>
  <c r="AG90"/>
  <c r="T90"/>
  <c r="S90"/>
  <c r="B90"/>
  <c r="AN86"/>
  <c r="AM86"/>
  <c r="AL86"/>
  <c r="AH86"/>
  <c r="AG86"/>
  <c r="T86" s="1"/>
  <c r="S86"/>
  <c r="B86"/>
  <c r="AN84"/>
  <c r="AP84" s="1"/>
  <c r="AM84"/>
  <c r="AL84"/>
  <c r="AG84"/>
  <c r="W84"/>
  <c r="T84"/>
  <c r="S84"/>
  <c r="B84"/>
  <c r="AM82"/>
  <c r="AL82"/>
  <c r="AN82" s="1"/>
  <c r="AG82"/>
  <c r="T82"/>
  <c r="S82"/>
  <c r="B82"/>
  <c r="AM80"/>
  <c r="AL80"/>
  <c r="AN80" s="1"/>
  <c r="AI80"/>
  <c r="AH80"/>
  <c r="AG80"/>
  <c r="T80"/>
  <c r="S80"/>
  <c r="B80"/>
  <c r="AM78"/>
  <c r="AL78"/>
  <c r="AN78" s="1"/>
  <c r="AH78"/>
  <c r="AG78"/>
  <c r="T78"/>
  <c r="S78"/>
  <c r="B78"/>
  <c r="AM76"/>
  <c r="AL76"/>
  <c r="AN76" s="1"/>
  <c r="AG76"/>
  <c r="T76"/>
  <c r="S76"/>
  <c r="B76"/>
  <c r="AM74"/>
  <c r="AL74"/>
  <c r="AN74" s="1"/>
  <c r="AH74"/>
  <c r="AG74"/>
  <c r="T74"/>
  <c r="S74"/>
  <c r="B74"/>
  <c r="AM72"/>
  <c r="AL72"/>
  <c r="AN72" s="1"/>
  <c r="AH72"/>
  <c r="AG72"/>
  <c r="T72"/>
  <c r="S72"/>
  <c r="B72"/>
  <c r="AM70"/>
  <c r="AL70"/>
  <c r="AN70" s="1"/>
  <c r="AH70"/>
  <c r="AG70"/>
  <c r="T70"/>
  <c r="S70"/>
  <c r="B70"/>
  <c r="A70"/>
  <c r="A72" s="1"/>
  <c r="A74" s="1"/>
  <c r="A76" s="1"/>
  <c r="A78" s="1"/>
  <c r="A80" s="1"/>
  <c r="A82" s="1"/>
  <c r="A84" s="1"/>
  <c r="A86" s="1"/>
  <c r="AM68"/>
  <c r="AL68"/>
  <c r="AN68" s="1"/>
  <c r="AH68"/>
  <c r="AG68"/>
  <c r="T68"/>
  <c r="S68"/>
  <c r="B68"/>
  <c r="S62"/>
  <c r="AG62" s="1"/>
  <c r="T62" s="1"/>
  <c r="B62"/>
  <c r="S61"/>
  <c r="AG61" s="1"/>
  <c r="T61" s="1"/>
  <c r="B61"/>
  <c r="S60"/>
  <c r="AG60" s="1"/>
  <c r="T60" s="1"/>
  <c r="C63" s="1"/>
  <c r="AG122" s="1"/>
  <c r="B60"/>
  <c r="AH51"/>
  <c r="AG51"/>
  <c r="T51" s="1"/>
  <c r="S51"/>
  <c r="B51"/>
  <c r="AH49"/>
  <c r="AG49"/>
  <c r="T49"/>
  <c r="S49"/>
  <c r="B49"/>
  <c r="A49"/>
  <c r="A51" s="1"/>
  <c r="AG47"/>
  <c r="T45" s="1"/>
  <c r="S47"/>
  <c r="AG45"/>
  <c r="S45"/>
  <c r="B45"/>
  <c r="A45"/>
  <c r="AH43"/>
  <c r="AG43"/>
  <c r="T43" s="1"/>
  <c r="S43"/>
  <c r="B43"/>
  <c r="S37"/>
  <c r="AG37" s="1"/>
  <c r="T37" s="1"/>
  <c r="B37"/>
  <c r="S36"/>
  <c r="AG36" s="1"/>
  <c r="T36" s="1"/>
  <c r="B36"/>
  <c r="S35"/>
  <c r="AG35" s="1"/>
  <c r="T35" s="1"/>
  <c r="B35"/>
  <c r="AH28"/>
  <c r="AG28"/>
  <c r="T28"/>
  <c r="S28"/>
  <c r="B28"/>
  <c r="AH26"/>
  <c r="AG26"/>
  <c r="T26" s="1"/>
  <c r="S26"/>
  <c r="B26"/>
  <c r="AJ22"/>
  <c r="AI22"/>
  <c r="AH22"/>
  <c r="AG22"/>
  <c r="T22" s="1"/>
  <c r="S22"/>
  <c r="B22"/>
  <c r="AH20"/>
  <c r="AG20"/>
  <c r="T20"/>
  <c r="S20"/>
  <c r="B20"/>
  <c r="A20"/>
  <c r="A22" s="1"/>
  <c r="A26" s="1"/>
  <c r="A28" s="1"/>
  <c r="T18"/>
  <c r="S18"/>
  <c r="B18"/>
  <c r="S12"/>
  <c r="AG12" s="1"/>
  <c r="T12" s="1"/>
  <c r="B12"/>
  <c r="S11"/>
  <c r="AG11" s="1"/>
  <c r="T11" s="1"/>
  <c r="B11"/>
  <c r="AG10"/>
  <c r="T10"/>
  <c r="S10"/>
  <c r="B10"/>
  <c r="AG9"/>
  <c r="T9" s="1"/>
  <c r="S9"/>
  <c r="B9"/>
  <c r="A9"/>
  <c r="A10" s="1"/>
  <c r="A11" s="1"/>
  <c r="A12" s="1"/>
  <c r="S8"/>
  <c r="AG8" s="1"/>
  <c r="T8" s="1"/>
  <c r="B8"/>
  <c r="A8"/>
  <c r="S7"/>
  <c r="AG7" s="1"/>
  <c r="T7" s="1"/>
  <c r="B7"/>
  <c r="A7"/>
  <c r="AG6"/>
  <c r="T6"/>
  <c r="S6"/>
  <c r="B6"/>
  <c r="U2"/>
  <c r="AM104" i="19"/>
  <c r="AN104" s="1"/>
  <c r="AL104"/>
  <c r="AG104"/>
  <c r="T104" s="1"/>
  <c r="S104"/>
  <c r="B104"/>
  <c r="AM102"/>
  <c r="AL102"/>
  <c r="AN102" s="1"/>
  <c r="AJ102"/>
  <c r="AI102"/>
  <c r="AH102"/>
  <c r="AG102"/>
  <c r="T102" s="1"/>
  <c r="S102"/>
  <c r="B102"/>
  <c r="AM100"/>
  <c r="AN100" s="1"/>
  <c r="AL100"/>
  <c r="AG100"/>
  <c r="T100"/>
  <c r="S100"/>
  <c r="B100"/>
  <c r="AM98"/>
  <c r="AL98"/>
  <c r="AN98" s="1"/>
  <c r="AH98"/>
  <c r="T98" s="1"/>
  <c r="S98"/>
  <c r="B98"/>
  <c r="AN96"/>
  <c r="AO96" s="1"/>
  <c r="AM96"/>
  <c r="AL96"/>
  <c r="AG96"/>
  <c r="T96" s="1"/>
  <c r="W96"/>
  <c r="S96"/>
  <c r="B96"/>
  <c r="AM94"/>
  <c r="AL94"/>
  <c r="AN94" s="1"/>
  <c r="AH94"/>
  <c r="AG94"/>
  <c r="T94"/>
  <c r="S94"/>
  <c r="B94"/>
  <c r="AM92"/>
  <c r="AL92"/>
  <c r="AN92" s="1"/>
  <c r="AJ92"/>
  <c r="AI92"/>
  <c r="AH92"/>
  <c r="AG92"/>
  <c r="T92" s="1"/>
  <c r="S92"/>
  <c r="B92"/>
  <c r="AM90"/>
  <c r="AL90"/>
  <c r="AN90" s="1"/>
  <c r="AG90"/>
  <c r="T90"/>
  <c r="S90"/>
  <c r="B90"/>
  <c r="AN86"/>
  <c r="AM86"/>
  <c r="AL86"/>
  <c r="AH86"/>
  <c r="AG86"/>
  <c r="T86" s="1"/>
  <c r="S86"/>
  <c r="B86"/>
  <c r="AN84"/>
  <c r="AP84" s="1"/>
  <c r="AM84"/>
  <c r="AL84"/>
  <c r="AG84"/>
  <c r="W84"/>
  <c r="T84"/>
  <c r="S84"/>
  <c r="B84"/>
  <c r="AM82"/>
  <c r="AL82"/>
  <c r="AN82" s="1"/>
  <c r="AG82"/>
  <c r="T82"/>
  <c r="S82"/>
  <c r="B82"/>
  <c r="AM80"/>
  <c r="AL80"/>
  <c r="AN80" s="1"/>
  <c r="AI80"/>
  <c r="AH80"/>
  <c r="AG80"/>
  <c r="T80"/>
  <c r="S80"/>
  <c r="B80"/>
  <c r="AM78"/>
  <c r="AL78"/>
  <c r="AN78" s="1"/>
  <c r="AH78"/>
  <c r="AG78"/>
  <c r="T78"/>
  <c r="S78"/>
  <c r="B78"/>
  <c r="AM76"/>
  <c r="AL76"/>
  <c r="AN76" s="1"/>
  <c r="AG76"/>
  <c r="T76"/>
  <c r="S76"/>
  <c r="B76"/>
  <c r="AM74"/>
  <c r="AL74"/>
  <c r="AN74" s="1"/>
  <c r="AH74"/>
  <c r="AG74"/>
  <c r="T74"/>
  <c r="S74"/>
  <c r="B74"/>
  <c r="AN72"/>
  <c r="AM72"/>
  <c r="AL72"/>
  <c r="AH72"/>
  <c r="AG72"/>
  <c r="T72" s="1"/>
  <c r="S72"/>
  <c r="B72"/>
  <c r="AN70"/>
  <c r="AM70"/>
  <c r="AL70"/>
  <c r="AH70"/>
  <c r="AG70"/>
  <c r="T70" s="1"/>
  <c r="S70"/>
  <c r="B70"/>
  <c r="A70"/>
  <c r="A72" s="1"/>
  <c r="A74" s="1"/>
  <c r="A76" s="1"/>
  <c r="A78" s="1"/>
  <c r="A80" s="1"/>
  <c r="A82" s="1"/>
  <c r="A84" s="1"/>
  <c r="A86" s="1"/>
  <c r="AN68"/>
  <c r="AM68"/>
  <c r="AL68"/>
  <c r="AH68"/>
  <c r="AG68"/>
  <c r="T68" s="1"/>
  <c r="S68"/>
  <c r="B68"/>
  <c r="S62"/>
  <c r="AG62" s="1"/>
  <c r="T62" s="1"/>
  <c r="B62"/>
  <c r="S61"/>
  <c r="AG61" s="1"/>
  <c r="T61" s="1"/>
  <c r="B61"/>
  <c r="S60"/>
  <c r="AG60" s="1"/>
  <c r="T60" s="1"/>
  <c r="B60"/>
  <c r="AH51"/>
  <c r="AG51"/>
  <c r="T51" s="1"/>
  <c r="S51"/>
  <c r="B51"/>
  <c r="A51"/>
  <c r="AH49"/>
  <c r="AG49"/>
  <c r="T49"/>
  <c r="S49"/>
  <c r="B49"/>
  <c r="A49"/>
  <c r="AG47"/>
  <c r="T45" s="1"/>
  <c r="S47"/>
  <c r="AG45"/>
  <c r="S45"/>
  <c r="B45"/>
  <c r="A45"/>
  <c r="AH43"/>
  <c r="AG43"/>
  <c r="T43"/>
  <c r="S43"/>
  <c r="B43"/>
  <c r="AG37"/>
  <c r="T37" s="1"/>
  <c r="S37"/>
  <c r="B37"/>
  <c r="AG36"/>
  <c r="T36" s="1"/>
  <c r="S36"/>
  <c r="B36"/>
  <c r="AG35"/>
  <c r="T35" s="1"/>
  <c r="C38" s="1"/>
  <c r="AG113" s="1"/>
  <c r="S35"/>
  <c r="B35"/>
  <c r="AH28"/>
  <c r="AG28"/>
  <c r="T28"/>
  <c r="S28"/>
  <c r="B28"/>
  <c r="AH26"/>
  <c r="AG26"/>
  <c r="T26" s="1"/>
  <c r="S26"/>
  <c r="B26"/>
  <c r="AJ22"/>
  <c r="AI22"/>
  <c r="AH22"/>
  <c r="AG22"/>
  <c r="T22" s="1"/>
  <c r="S22"/>
  <c r="B22"/>
  <c r="A22"/>
  <c r="A26" s="1"/>
  <c r="A28" s="1"/>
  <c r="AH20"/>
  <c r="AG20"/>
  <c r="T20"/>
  <c r="S20"/>
  <c r="B20"/>
  <c r="A20"/>
  <c r="T18"/>
  <c r="S18"/>
  <c r="B18"/>
  <c r="S12"/>
  <c r="AG12" s="1"/>
  <c r="T12" s="1"/>
  <c r="B12"/>
  <c r="S11"/>
  <c r="AG11" s="1"/>
  <c r="T11" s="1"/>
  <c r="B11"/>
  <c r="AG10"/>
  <c r="T10"/>
  <c r="S10"/>
  <c r="B10"/>
  <c r="AG9"/>
  <c r="T9" s="1"/>
  <c r="S9"/>
  <c r="B9"/>
  <c r="A9"/>
  <c r="A10" s="1"/>
  <c r="A11" s="1"/>
  <c r="A12" s="1"/>
  <c r="S8"/>
  <c r="AG8" s="1"/>
  <c r="T8" s="1"/>
  <c r="B8"/>
  <c r="A8"/>
  <c r="S7"/>
  <c r="AG7" s="1"/>
  <c r="T7" s="1"/>
  <c r="B7"/>
  <c r="A7"/>
  <c r="AG6"/>
  <c r="T6"/>
  <c r="C13" s="1"/>
  <c r="S6"/>
  <c r="B6"/>
  <c r="U2"/>
  <c r="AM104" i="18"/>
  <c r="AN104" s="1"/>
  <c r="AL104"/>
  <c r="AG104"/>
  <c r="T104" s="1"/>
  <c r="S104"/>
  <c r="B104"/>
  <c r="AM102"/>
  <c r="AL102"/>
  <c r="AN102" s="1"/>
  <c r="AJ102"/>
  <c r="AI102"/>
  <c r="AH102"/>
  <c r="AG102"/>
  <c r="T102" s="1"/>
  <c r="S102"/>
  <c r="B102"/>
  <c r="AM100"/>
  <c r="AN100" s="1"/>
  <c r="AL100"/>
  <c r="AG100"/>
  <c r="T100"/>
  <c r="S100"/>
  <c r="B100"/>
  <c r="AM98"/>
  <c r="AL98"/>
  <c r="AN98" s="1"/>
  <c r="AH98"/>
  <c r="T98" s="1"/>
  <c r="S98"/>
  <c r="B98"/>
  <c r="AN96"/>
  <c r="AO96" s="1"/>
  <c r="AM96"/>
  <c r="AL96"/>
  <c r="AG96"/>
  <c r="T96" s="1"/>
  <c r="W96"/>
  <c r="S96"/>
  <c r="B96"/>
  <c r="AM94"/>
  <c r="AL94"/>
  <c r="AN94" s="1"/>
  <c r="AH94"/>
  <c r="AG94"/>
  <c r="T94"/>
  <c r="S94"/>
  <c r="B94"/>
  <c r="AM92"/>
  <c r="AL92"/>
  <c r="AN92" s="1"/>
  <c r="AJ92"/>
  <c r="AI92"/>
  <c r="AH92"/>
  <c r="AG92"/>
  <c r="T92" s="1"/>
  <c r="S92"/>
  <c r="B92"/>
  <c r="AM90"/>
  <c r="AL90"/>
  <c r="AN90" s="1"/>
  <c r="AG90"/>
  <c r="T90"/>
  <c r="S90"/>
  <c r="B90"/>
  <c r="AN86"/>
  <c r="AM86"/>
  <c r="AL86"/>
  <c r="AH86"/>
  <c r="AG86"/>
  <c r="T86" s="1"/>
  <c r="S86"/>
  <c r="B86"/>
  <c r="AM84"/>
  <c r="AN84" s="1"/>
  <c r="AL84"/>
  <c r="AG84"/>
  <c r="T84"/>
  <c r="S84"/>
  <c r="B84"/>
  <c r="AM82"/>
  <c r="AL82"/>
  <c r="AN82" s="1"/>
  <c r="AG82"/>
  <c r="T82"/>
  <c r="S82"/>
  <c r="B82"/>
  <c r="AM80"/>
  <c r="AL80"/>
  <c r="AN80" s="1"/>
  <c r="AI80"/>
  <c r="AH80"/>
  <c r="AG80"/>
  <c r="T80"/>
  <c r="S80"/>
  <c r="B80"/>
  <c r="AM78"/>
  <c r="AL78"/>
  <c r="AN78" s="1"/>
  <c r="AH78"/>
  <c r="AG78"/>
  <c r="T78"/>
  <c r="S78"/>
  <c r="B78"/>
  <c r="AM76"/>
  <c r="AL76"/>
  <c r="AN76" s="1"/>
  <c r="AG76"/>
  <c r="T76"/>
  <c r="S76"/>
  <c r="B76"/>
  <c r="AM74"/>
  <c r="AL74"/>
  <c r="AN74" s="1"/>
  <c r="AH74"/>
  <c r="AG74"/>
  <c r="T74"/>
  <c r="S74"/>
  <c r="B74"/>
  <c r="AN72"/>
  <c r="AM72"/>
  <c r="AL72"/>
  <c r="AH72"/>
  <c r="AG72"/>
  <c r="T72" s="1"/>
  <c r="S72"/>
  <c r="B72"/>
  <c r="AN70"/>
  <c r="AM70"/>
  <c r="AL70"/>
  <c r="AH70"/>
  <c r="AG70"/>
  <c r="T70" s="1"/>
  <c r="S70"/>
  <c r="B70"/>
  <c r="A70"/>
  <c r="A72" s="1"/>
  <c r="A74" s="1"/>
  <c r="A76" s="1"/>
  <c r="A78" s="1"/>
  <c r="A80" s="1"/>
  <c r="A82" s="1"/>
  <c r="A84" s="1"/>
  <c r="A86" s="1"/>
  <c r="AN68"/>
  <c r="AM68"/>
  <c r="AL68"/>
  <c r="AH68"/>
  <c r="AG68"/>
  <c r="T68" s="1"/>
  <c r="S68"/>
  <c r="B68"/>
  <c r="S62"/>
  <c r="AG62" s="1"/>
  <c r="T62" s="1"/>
  <c r="B62"/>
  <c r="S61"/>
  <c r="AG61" s="1"/>
  <c r="T61" s="1"/>
  <c r="B61"/>
  <c r="S60"/>
  <c r="AG60" s="1"/>
  <c r="T60" s="1"/>
  <c r="C63" s="1"/>
  <c r="AG122" s="1"/>
  <c r="B60"/>
  <c r="AH51"/>
  <c r="AG51"/>
  <c r="T51" s="1"/>
  <c r="S51"/>
  <c r="B51"/>
  <c r="A51"/>
  <c r="AH49"/>
  <c r="AG49"/>
  <c r="T49"/>
  <c r="S49"/>
  <c r="B49"/>
  <c r="A49"/>
  <c r="AG47"/>
  <c r="T45" s="1"/>
  <c r="S47"/>
  <c r="AG45"/>
  <c r="S45"/>
  <c r="B45"/>
  <c r="A45"/>
  <c r="AH43"/>
  <c r="AG43"/>
  <c r="T43"/>
  <c r="S43"/>
  <c r="B43"/>
  <c r="AG37"/>
  <c r="T37" s="1"/>
  <c r="S37"/>
  <c r="B37"/>
  <c r="AG36"/>
  <c r="T36" s="1"/>
  <c r="S36"/>
  <c r="B36"/>
  <c r="AG35"/>
  <c r="T35" s="1"/>
  <c r="S35"/>
  <c r="B35"/>
  <c r="AH28"/>
  <c r="AG28"/>
  <c r="T28"/>
  <c r="S28"/>
  <c r="B28"/>
  <c r="AH26"/>
  <c r="AG26"/>
  <c r="T26" s="1"/>
  <c r="S26"/>
  <c r="B26"/>
  <c r="AJ22"/>
  <c r="AI22"/>
  <c r="AH22"/>
  <c r="AG22"/>
  <c r="T22" s="1"/>
  <c r="S22"/>
  <c r="B22"/>
  <c r="AH20"/>
  <c r="AG20"/>
  <c r="T20"/>
  <c r="S20"/>
  <c r="B20"/>
  <c r="A20"/>
  <c r="A22" s="1"/>
  <c r="A26" s="1"/>
  <c r="A28" s="1"/>
  <c r="T18"/>
  <c r="S18"/>
  <c r="B18"/>
  <c r="S12"/>
  <c r="AG12" s="1"/>
  <c r="T12" s="1"/>
  <c r="B12"/>
  <c r="S11"/>
  <c r="AG11" s="1"/>
  <c r="T11" s="1"/>
  <c r="B11"/>
  <c r="S10"/>
  <c r="AG10" s="1"/>
  <c r="T10" s="1"/>
  <c r="B10"/>
  <c r="AG9"/>
  <c r="T9" s="1"/>
  <c r="S9"/>
  <c r="B9"/>
  <c r="A9"/>
  <c r="A10" s="1"/>
  <c r="A11" s="1"/>
  <c r="A12" s="1"/>
  <c r="S8"/>
  <c r="AG8" s="1"/>
  <c r="T8" s="1"/>
  <c r="B8"/>
  <c r="A8"/>
  <c r="S7"/>
  <c r="AG7" s="1"/>
  <c r="T7" s="1"/>
  <c r="B7"/>
  <c r="A7"/>
  <c r="S6"/>
  <c r="AG6" s="1"/>
  <c r="T6" s="1"/>
  <c r="B6"/>
  <c r="U2"/>
  <c r="AM104" i="17"/>
  <c r="AN104" s="1"/>
  <c r="AL104"/>
  <c r="AG104"/>
  <c r="T104"/>
  <c r="S104"/>
  <c r="B104"/>
  <c r="AM102"/>
  <c r="AL102"/>
  <c r="AN102" s="1"/>
  <c r="AJ102"/>
  <c r="AI102"/>
  <c r="AH102"/>
  <c r="AG102"/>
  <c r="T102" s="1"/>
  <c r="S102"/>
  <c r="B102"/>
  <c r="AM100"/>
  <c r="AL100"/>
  <c r="AN100" s="1"/>
  <c r="AG100"/>
  <c r="T100"/>
  <c r="S100"/>
  <c r="B100"/>
  <c r="AN98"/>
  <c r="AM98"/>
  <c r="AL98"/>
  <c r="AH98"/>
  <c r="T98"/>
  <c r="AO98" s="1"/>
  <c r="S98"/>
  <c r="B98"/>
  <c r="AN96"/>
  <c r="AO96" s="1"/>
  <c r="AM96"/>
  <c r="AL96"/>
  <c r="AG96"/>
  <c r="W96"/>
  <c r="T96"/>
  <c r="S96"/>
  <c r="B96"/>
  <c r="AM94"/>
  <c r="AL94"/>
  <c r="AN94" s="1"/>
  <c r="AH94"/>
  <c r="AG94"/>
  <c r="T94"/>
  <c r="S94"/>
  <c r="B94"/>
  <c r="AN92"/>
  <c r="AM92"/>
  <c r="AL92"/>
  <c r="AJ92"/>
  <c r="T92" s="1"/>
  <c r="AO92" s="1"/>
  <c r="AI92"/>
  <c r="AH92"/>
  <c r="AG92"/>
  <c r="W92"/>
  <c r="S92"/>
  <c r="B92"/>
  <c r="AM90"/>
  <c r="AL90"/>
  <c r="AN90" s="1"/>
  <c r="AG90"/>
  <c r="T90" s="1"/>
  <c r="S90"/>
  <c r="B90"/>
  <c r="AN86"/>
  <c r="AM86"/>
  <c r="AL86"/>
  <c r="AH86"/>
  <c r="AG86"/>
  <c r="T86" s="1"/>
  <c r="S86"/>
  <c r="B86"/>
  <c r="AM84"/>
  <c r="AL84"/>
  <c r="AN84" s="1"/>
  <c r="AG84"/>
  <c r="T84"/>
  <c r="S84"/>
  <c r="B84"/>
  <c r="AM82"/>
  <c r="AL82"/>
  <c r="AN82" s="1"/>
  <c r="AG82"/>
  <c r="T82" s="1"/>
  <c r="S82"/>
  <c r="B82"/>
  <c r="AN80"/>
  <c r="AP80" s="1"/>
  <c r="AM80"/>
  <c r="AL80"/>
  <c r="AI80"/>
  <c r="AH80"/>
  <c r="AG80"/>
  <c r="T80"/>
  <c r="AO80" s="1"/>
  <c r="S80"/>
  <c r="B80"/>
  <c r="AM78"/>
  <c r="AL78"/>
  <c r="AN78" s="1"/>
  <c r="AH78"/>
  <c r="AG78"/>
  <c r="T78"/>
  <c r="S78"/>
  <c r="B78"/>
  <c r="AM76"/>
  <c r="AL76"/>
  <c r="AN76" s="1"/>
  <c r="AG76"/>
  <c r="T76" s="1"/>
  <c r="S76"/>
  <c r="B76"/>
  <c r="AN74"/>
  <c r="AM74"/>
  <c r="AL74"/>
  <c r="AH74"/>
  <c r="AG74"/>
  <c r="T74" s="1"/>
  <c r="AO74" s="1"/>
  <c r="S74"/>
  <c r="B74"/>
  <c r="AN72"/>
  <c r="AM72"/>
  <c r="AL72"/>
  <c r="AH72"/>
  <c r="AG72"/>
  <c r="T72" s="1"/>
  <c r="AO72" s="1"/>
  <c r="S72"/>
  <c r="B72"/>
  <c r="AN70"/>
  <c r="AM70"/>
  <c r="AL70"/>
  <c r="AH70"/>
  <c r="AG70"/>
  <c r="T70" s="1"/>
  <c r="AO70" s="1"/>
  <c r="S70"/>
  <c r="B70"/>
  <c r="A70"/>
  <c r="A72" s="1"/>
  <c r="A74" s="1"/>
  <c r="A76" s="1"/>
  <c r="A78" s="1"/>
  <c r="A80" s="1"/>
  <c r="A82" s="1"/>
  <c r="A84" s="1"/>
  <c r="A86" s="1"/>
  <c r="AN68"/>
  <c r="AM68"/>
  <c r="AL68"/>
  <c r="AH68"/>
  <c r="AG68"/>
  <c r="T68" s="1"/>
  <c r="S68"/>
  <c r="B68"/>
  <c r="S62"/>
  <c r="AG62" s="1"/>
  <c r="T62" s="1"/>
  <c r="B62"/>
  <c r="S61"/>
  <c r="AG61" s="1"/>
  <c r="T61" s="1"/>
  <c r="B61"/>
  <c r="S60"/>
  <c r="AG60" s="1"/>
  <c r="T60" s="1"/>
  <c r="C63" s="1"/>
  <c r="AG122" s="1"/>
  <c r="B60"/>
  <c r="AH51"/>
  <c r="AG51"/>
  <c r="T51" s="1"/>
  <c r="S51"/>
  <c r="B51"/>
  <c r="AH49"/>
  <c r="AG49"/>
  <c r="T49"/>
  <c r="S49"/>
  <c r="B49"/>
  <c r="AG47"/>
  <c r="S47"/>
  <c r="AG45"/>
  <c r="T45" s="1"/>
  <c r="S45"/>
  <c r="B45"/>
  <c r="A45"/>
  <c r="A49" s="1"/>
  <c r="A51" s="1"/>
  <c r="AH43"/>
  <c r="AG43"/>
  <c r="T43"/>
  <c r="S43"/>
  <c r="B43"/>
  <c r="AG37"/>
  <c r="T37" s="1"/>
  <c r="S37"/>
  <c r="B37"/>
  <c r="AG36"/>
  <c r="T36" s="1"/>
  <c r="S36"/>
  <c r="B36"/>
  <c r="AG35"/>
  <c r="T35" s="1"/>
  <c r="C38" s="1"/>
  <c r="AG113" s="1"/>
  <c r="S35"/>
  <c r="B35"/>
  <c r="AH28"/>
  <c r="AG28"/>
  <c r="T28"/>
  <c r="S28"/>
  <c r="B28"/>
  <c r="AH26"/>
  <c r="AG26"/>
  <c r="T26" s="1"/>
  <c r="S26"/>
  <c r="B26"/>
  <c r="AJ22"/>
  <c r="AI22"/>
  <c r="AH22"/>
  <c r="AG22"/>
  <c r="T22" s="1"/>
  <c r="S22"/>
  <c r="B22"/>
  <c r="A22"/>
  <c r="A26" s="1"/>
  <c r="A28" s="1"/>
  <c r="AH20"/>
  <c r="AG20"/>
  <c r="T20"/>
  <c r="S20"/>
  <c r="B20"/>
  <c r="A20"/>
  <c r="T18"/>
  <c r="C30" s="1"/>
  <c r="AG112" s="1"/>
  <c r="S18"/>
  <c r="B18"/>
  <c r="AG12"/>
  <c r="T12" s="1"/>
  <c r="S12"/>
  <c r="B12"/>
  <c r="S11"/>
  <c r="AG11" s="1"/>
  <c r="T11" s="1"/>
  <c r="B11"/>
  <c r="S10"/>
  <c r="AG10" s="1"/>
  <c r="T10" s="1"/>
  <c r="B10"/>
  <c r="AG9"/>
  <c r="T9" s="1"/>
  <c r="S9"/>
  <c r="B9"/>
  <c r="A9"/>
  <c r="A10" s="1"/>
  <c r="A11" s="1"/>
  <c r="A12" s="1"/>
  <c r="AG8"/>
  <c r="T8" s="1"/>
  <c r="S8"/>
  <c r="B8"/>
  <c r="A8"/>
  <c r="S7"/>
  <c r="AG7" s="1"/>
  <c r="T7" s="1"/>
  <c r="B7"/>
  <c r="A7"/>
  <c r="S6"/>
  <c r="AG6" s="1"/>
  <c r="T6" s="1"/>
  <c r="B6"/>
  <c r="U2"/>
  <c r="AG104" i="5"/>
  <c r="AJ102"/>
  <c r="AI102"/>
  <c r="AG102"/>
  <c r="AG100"/>
  <c r="AH98"/>
  <c r="AG96"/>
  <c r="AH94"/>
  <c r="AG94"/>
  <c r="AJ92"/>
  <c r="AI92"/>
  <c r="AG92"/>
  <c r="AH92"/>
  <c r="AG90"/>
  <c r="AH86"/>
  <c r="AG86"/>
  <c r="AG84"/>
  <c r="AG82"/>
  <c r="S82"/>
  <c r="AH80"/>
  <c r="AI80"/>
  <c r="AG80"/>
  <c r="AH78"/>
  <c r="AG78"/>
  <c r="AG76"/>
  <c r="AH74"/>
  <c r="AG74"/>
  <c r="AH72"/>
  <c r="AG72"/>
  <c r="AH70"/>
  <c r="AG70"/>
  <c r="AH51"/>
  <c r="AG51"/>
  <c r="AH49"/>
  <c r="AG49"/>
  <c r="AO70" i="31" l="1"/>
  <c r="AP70"/>
  <c r="W70"/>
  <c r="AO76"/>
  <c r="AP76"/>
  <c r="W76"/>
  <c r="AP84"/>
  <c r="W84"/>
  <c r="AO84"/>
  <c r="AO90"/>
  <c r="AP90"/>
  <c r="W90"/>
  <c r="AO92"/>
  <c r="W92"/>
  <c r="AP92"/>
  <c r="AO98"/>
  <c r="AP98"/>
  <c r="W98"/>
  <c r="W104"/>
  <c r="AO104"/>
  <c r="AP104"/>
  <c r="AO72"/>
  <c r="AP72"/>
  <c r="W72"/>
  <c r="AO78"/>
  <c r="AP78"/>
  <c r="W78"/>
  <c r="AO80"/>
  <c r="AP80"/>
  <c r="W80"/>
  <c r="AO94"/>
  <c r="AP94"/>
  <c r="W94"/>
  <c r="AP100"/>
  <c r="W100"/>
  <c r="AO100"/>
  <c r="AO86"/>
  <c r="AG120"/>
  <c r="AG111"/>
  <c r="AO74"/>
  <c r="AP74"/>
  <c r="W74"/>
  <c r="AO102"/>
  <c r="W102"/>
  <c r="AP102"/>
  <c r="AO68"/>
  <c r="AO82"/>
  <c r="AP82"/>
  <c r="W82"/>
  <c r="C30"/>
  <c r="AG112" s="1"/>
  <c r="C38"/>
  <c r="AG113" s="1"/>
  <c r="W68"/>
  <c r="AP86"/>
  <c r="AP96"/>
  <c r="AP68"/>
  <c r="AO74" i="30"/>
  <c r="AP74"/>
  <c r="W74"/>
  <c r="AO102"/>
  <c r="W102"/>
  <c r="AP102"/>
  <c r="C13"/>
  <c r="C38"/>
  <c r="AG113" s="1"/>
  <c r="AO68"/>
  <c r="AP70"/>
  <c r="AO104"/>
  <c r="AO82"/>
  <c r="AP82"/>
  <c r="W82"/>
  <c r="C30"/>
  <c r="AG112" s="1"/>
  <c r="AP72"/>
  <c r="AO76"/>
  <c r="AP76"/>
  <c r="W76"/>
  <c r="AP84"/>
  <c r="W84"/>
  <c r="AO84"/>
  <c r="AO90"/>
  <c r="AP90"/>
  <c r="W90"/>
  <c r="AO92"/>
  <c r="W92"/>
  <c r="AP92"/>
  <c r="AO98"/>
  <c r="AP98"/>
  <c r="W98"/>
  <c r="AO78"/>
  <c r="AP78"/>
  <c r="W78"/>
  <c r="AO80"/>
  <c r="AP80"/>
  <c r="W80"/>
  <c r="AO94"/>
  <c r="AP94"/>
  <c r="W94"/>
  <c r="AP100"/>
  <c r="W100"/>
  <c r="AO100"/>
  <c r="AO86"/>
  <c r="AO96"/>
  <c r="W68"/>
  <c r="W70"/>
  <c r="W72"/>
  <c r="AP86"/>
  <c r="AP96"/>
  <c r="AP104"/>
  <c r="AP68"/>
  <c r="AP84" i="29"/>
  <c r="W84"/>
  <c r="AO84"/>
  <c r="AO78"/>
  <c r="AP78"/>
  <c r="W78"/>
  <c r="AO80"/>
  <c r="AP80"/>
  <c r="W80"/>
  <c r="AO94"/>
  <c r="AP94"/>
  <c r="W94"/>
  <c r="AP100"/>
  <c r="W100"/>
  <c r="AO100"/>
  <c r="AO86"/>
  <c r="AO96"/>
  <c r="AO76"/>
  <c r="AP76"/>
  <c r="W76"/>
  <c r="AO90"/>
  <c r="AP90"/>
  <c r="W90"/>
  <c r="AO92"/>
  <c r="W92"/>
  <c r="AP92"/>
  <c r="AO98"/>
  <c r="AP98"/>
  <c r="W98"/>
  <c r="AO74"/>
  <c r="AP74"/>
  <c r="W74"/>
  <c r="AO102"/>
  <c r="W102"/>
  <c r="AP102"/>
  <c r="C13"/>
  <c r="C55"/>
  <c r="AG121" s="1"/>
  <c r="AO68"/>
  <c r="AO70"/>
  <c r="W104"/>
  <c r="AO104"/>
  <c r="AP104"/>
  <c r="AO82"/>
  <c r="AP82"/>
  <c r="W82"/>
  <c r="C30"/>
  <c r="AG112" s="1"/>
  <c r="C38"/>
  <c r="AG113" s="1"/>
  <c r="AO72"/>
  <c r="W68"/>
  <c r="W70"/>
  <c r="W72"/>
  <c r="AP86"/>
  <c r="AP96"/>
  <c r="AP68"/>
  <c r="AP70"/>
  <c r="AP72"/>
  <c r="AO76" i="28"/>
  <c r="AP76"/>
  <c r="W76"/>
  <c r="AP84"/>
  <c r="W84"/>
  <c r="AO84"/>
  <c r="AO90"/>
  <c r="AP90"/>
  <c r="W90"/>
  <c r="AO92"/>
  <c r="W92"/>
  <c r="AP92"/>
  <c r="AO98"/>
  <c r="C106" s="1"/>
  <c r="AG114" s="1"/>
  <c r="AP98"/>
  <c r="W98"/>
  <c r="W104"/>
  <c r="AO104"/>
  <c r="AP104"/>
  <c r="C13"/>
  <c r="AO78"/>
  <c r="AP78"/>
  <c r="W78"/>
  <c r="AO80"/>
  <c r="AP80"/>
  <c r="W80"/>
  <c r="AO94"/>
  <c r="AP94"/>
  <c r="W94"/>
  <c r="AP100"/>
  <c r="W100"/>
  <c r="AO100"/>
  <c r="AO86"/>
  <c r="AO74"/>
  <c r="AP74"/>
  <c r="W74"/>
  <c r="AO102"/>
  <c r="W102"/>
  <c r="AP102"/>
  <c r="AP68"/>
  <c r="AP70"/>
  <c r="AO82"/>
  <c r="AP82"/>
  <c r="W82"/>
  <c r="C30"/>
  <c r="AG112" s="1"/>
  <c r="W68"/>
  <c r="W70"/>
  <c r="W72"/>
  <c r="AP86"/>
  <c r="AP96"/>
  <c r="AO86" i="27"/>
  <c r="AP86"/>
  <c r="AP104"/>
  <c r="W104"/>
  <c r="AO104"/>
  <c r="AP68"/>
  <c r="AO68"/>
  <c r="W68"/>
  <c r="AP70"/>
  <c r="AO70"/>
  <c r="W70"/>
  <c r="AO80"/>
  <c r="AP80"/>
  <c r="W80"/>
  <c r="AO92"/>
  <c r="W92"/>
  <c r="AP92"/>
  <c r="AO96"/>
  <c r="AP96"/>
  <c r="W96"/>
  <c r="C13"/>
  <c r="C63"/>
  <c r="AG122" s="1"/>
  <c r="AP84"/>
  <c r="AO94"/>
  <c r="W74"/>
  <c r="AO74"/>
  <c r="AP74"/>
  <c r="AP72"/>
  <c r="AO72"/>
  <c r="W72"/>
  <c r="AP98"/>
  <c r="W98"/>
  <c r="AO98"/>
  <c r="AP100"/>
  <c r="W90"/>
  <c r="W78"/>
  <c r="W94"/>
  <c r="AP76"/>
  <c r="AP78"/>
  <c r="AP82"/>
  <c r="AP90"/>
  <c r="AP94"/>
  <c r="AP102"/>
  <c r="W102"/>
  <c r="AO68" i="25"/>
  <c r="AP68"/>
  <c r="W68"/>
  <c r="AO70"/>
  <c r="AP70"/>
  <c r="W70"/>
  <c r="AO76"/>
  <c r="AP76"/>
  <c r="W76"/>
  <c r="AO102"/>
  <c r="W102"/>
  <c r="AP102"/>
  <c r="C30"/>
  <c r="AG112" s="1"/>
  <c r="C63"/>
  <c r="AG122" s="1"/>
  <c r="AO104"/>
  <c r="AO72"/>
  <c r="AP72"/>
  <c r="W72"/>
  <c r="AO78"/>
  <c r="AP78"/>
  <c r="W78"/>
  <c r="AO80"/>
  <c r="AP80"/>
  <c r="W80"/>
  <c r="C13"/>
  <c r="AO74"/>
  <c r="AP74"/>
  <c r="W74"/>
  <c r="AO90"/>
  <c r="AP90"/>
  <c r="W90"/>
  <c r="AO92"/>
  <c r="W92"/>
  <c r="AP92"/>
  <c r="AO98"/>
  <c r="AP98"/>
  <c r="W98"/>
  <c r="AO82"/>
  <c r="AP82"/>
  <c r="W82"/>
  <c r="AO94"/>
  <c r="AP94"/>
  <c r="W94"/>
  <c r="AP100"/>
  <c r="W100"/>
  <c r="AO100"/>
  <c r="AP86"/>
  <c r="AO96"/>
  <c r="AO84"/>
  <c r="AP96"/>
  <c r="AP104"/>
  <c r="AO74" i="24"/>
  <c r="AP74"/>
  <c r="W74"/>
  <c r="AO92"/>
  <c r="W92"/>
  <c r="AP92"/>
  <c r="AO76"/>
  <c r="AP76"/>
  <c r="W76"/>
  <c r="AO80"/>
  <c r="AP80"/>
  <c r="W80"/>
  <c r="AO94"/>
  <c r="AP94"/>
  <c r="W94"/>
  <c r="W96"/>
  <c r="AO96"/>
  <c r="AP96"/>
  <c r="C13"/>
  <c r="C63"/>
  <c r="AG122" s="1"/>
  <c r="AO68"/>
  <c r="AP68"/>
  <c r="W68"/>
  <c r="AO70"/>
  <c r="AP70"/>
  <c r="W70"/>
  <c r="AO82"/>
  <c r="AP82"/>
  <c r="W82"/>
  <c r="AO86"/>
  <c r="AP86"/>
  <c r="AO98"/>
  <c r="AP98"/>
  <c r="W98"/>
  <c r="AO102"/>
  <c r="W102"/>
  <c r="AP102"/>
  <c r="W104"/>
  <c r="AO104"/>
  <c r="AP104"/>
  <c r="AO72"/>
  <c r="AP72"/>
  <c r="W72"/>
  <c r="AO78"/>
  <c r="AP78"/>
  <c r="W78"/>
  <c r="AO90"/>
  <c r="AP90"/>
  <c r="W90"/>
  <c r="AP84"/>
  <c r="AO84"/>
  <c r="AO100"/>
  <c r="AO82" i="23"/>
  <c r="AP82"/>
  <c r="W82"/>
  <c r="AO94"/>
  <c r="AP94"/>
  <c r="W94"/>
  <c r="W104"/>
  <c r="AO104"/>
  <c r="AP104"/>
  <c r="C38"/>
  <c r="AG113" s="1"/>
  <c r="C55"/>
  <c r="AG121" s="1"/>
  <c r="AP86"/>
  <c r="AP96"/>
  <c r="AO68"/>
  <c r="AP68"/>
  <c r="W68"/>
  <c r="AO70"/>
  <c r="AP70"/>
  <c r="W70"/>
  <c r="AO76"/>
  <c r="AP76"/>
  <c r="W76"/>
  <c r="AG120"/>
  <c r="AG111"/>
  <c r="AO72"/>
  <c r="AP72"/>
  <c r="W72"/>
  <c r="AO78"/>
  <c r="AP78"/>
  <c r="W78"/>
  <c r="AO80"/>
  <c r="AP80"/>
  <c r="W80"/>
  <c r="AO98"/>
  <c r="AP98"/>
  <c r="W98"/>
  <c r="AO102"/>
  <c r="W102"/>
  <c r="AP102"/>
  <c r="AO74"/>
  <c r="AP74"/>
  <c r="W74"/>
  <c r="AO90"/>
  <c r="AP90"/>
  <c r="W90"/>
  <c r="AO92"/>
  <c r="W92"/>
  <c r="AP92"/>
  <c r="AO84"/>
  <c r="AO100"/>
  <c r="AO74" i="22"/>
  <c r="AP74"/>
  <c r="W74"/>
  <c r="AO90"/>
  <c r="AP90"/>
  <c r="W90"/>
  <c r="AO92"/>
  <c r="W92"/>
  <c r="AP92"/>
  <c r="AO82"/>
  <c r="AP82"/>
  <c r="W82"/>
  <c r="AO94"/>
  <c r="AP94"/>
  <c r="W94"/>
  <c r="W104"/>
  <c r="AO104"/>
  <c r="AP104"/>
  <c r="C13"/>
  <c r="C30"/>
  <c r="AG112" s="1"/>
  <c r="AP86"/>
  <c r="AP96"/>
  <c r="AO68"/>
  <c r="AP68"/>
  <c r="W68"/>
  <c r="AO70"/>
  <c r="AP70"/>
  <c r="W70"/>
  <c r="AO76"/>
  <c r="AP76"/>
  <c r="W76"/>
  <c r="C63"/>
  <c r="AG122" s="1"/>
  <c r="AO72"/>
  <c r="AP72"/>
  <c r="W72"/>
  <c r="AO78"/>
  <c r="AP78"/>
  <c r="W78"/>
  <c r="AO80"/>
  <c r="AP80"/>
  <c r="W80"/>
  <c r="AO98"/>
  <c r="AP98"/>
  <c r="W98"/>
  <c r="AO102"/>
  <c r="W102"/>
  <c r="AP102"/>
  <c r="C38"/>
  <c r="AG113" s="1"/>
  <c r="AO84"/>
  <c r="AO100"/>
  <c r="AO74" i="21"/>
  <c r="AP74"/>
  <c r="W74"/>
  <c r="AO90"/>
  <c r="AP90"/>
  <c r="W90"/>
  <c r="AO92"/>
  <c r="W92"/>
  <c r="AP92"/>
  <c r="AO82"/>
  <c r="AP82"/>
  <c r="W82"/>
  <c r="AO94"/>
  <c r="AP94"/>
  <c r="W94"/>
  <c r="W104"/>
  <c r="AO104"/>
  <c r="AP104"/>
  <c r="AP86"/>
  <c r="AP96"/>
  <c r="AO68"/>
  <c r="AP68"/>
  <c r="W68"/>
  <c r="AO70"/>
  <c r="AP70"/>
  <c r="W70"/>
  <c r="AO76"/>
  <c r="AP76"/>
  <c r="W76"/>
  <c r="C13"/>
  <c r="C63"/>
  <c r="AG122" s="1"/>
  <c r="AO72"/>
  <c r="AP72"/>
  <c r="W72"/>
  <c r="AO78"/>
  <c r="AP78"/>
  <c r="W78"/>
  <c r="AO80"/>
  <c r="AP80"/>
  <c r="W80"/>
  <c r="AO98"/>
  <c r="AP98"/>
  <c r="W98"/>
  <c r="AO102"/>
  <c r="W102"/>
  <c r="AP102"/>
  <c r="AO84"/>
  <c r="AO100"/>
  <c r="AO82" i="20"/>
  <c r="AP82"/>
  <c r="W82"/>
  <c r="AO94"/>
  <c r="AP94"/>
  <c r="W94"/>
  <c r="AP100"/>
  <c r="W100"/>
  <c r="AO100"/>
  <c r="AO68"/>
  <c r="AP68"/>
  <c r="W68"/>
  <c r="AO70"/>
  <c r="AP70"/>
  <c r="W70"/>
  <c r="AO76"/>
  <c r="AP76"/>
  <c r="W76"/>
  <c r="AO102"/>
  <c r="W102"/>
  <c r="AP102"/>
  <c r="C30"/>
  <c r="AG112" s="1"/>
  <c r="AO86"/>
  <c r="AO96"/>
  <c r="C38"/>
  <c r="AG113" s="1"/>
  <c r="AO104"/>
  <c r="AO72"/>
  <c r="AP72"/>
  <c r="W72"/>
  <c r="AO78"/>
  <c r="AP78"/>
  <c r="W78"/>
  <c r="AO80"/>
  <c r="AP80"/>
  <c r="W80"/>
  <c r="C13"/>
  <c r="C55"/>
  <c r="AG121" s="1"/>
  <c r="AO74"/>
  <c r="AP74"/>
  <c r="W74"/>
  <c r="AO90"/>
  <c r="AP90"/>
  <c r="W90"/>
  <c r="AO92"/>
  <c r="W92"/>
  <c r="AP92"/>
  <c r="AO98"/>
  <c r="AP98"/>
  <c r="W98"/>
  <c r="AO84"/>
  <c r="AP86"/>
  <c r="AP96"/>
  <c r="AP104"/>
  <c r="AO76" i="19"/>
  <c r="AP76"/>
  <c r="W76"/>
  <c r="AO102"/>
  <c r="W102"/>
  <c r="AP102"/>
  <c r="AO78"/>
  <c r="AP78"/>
  <c r="W78"/>
  <c r="AO80"/>
  <c r="AP80"/>
  <c r="W80"/>
  <c r="AO74"/>
  <c r="AP74"/>
  <c r="W74"/>
  <c r="AO90"/>
  <c r="AP90"/>
  <c r="W90"/>
  <c r="AO92"/>
  <c r="W92"/>
  <c r="AP92"/>
  <c r="AO98"/>
  <c r="AP98"/>
  <c r="W98"/>
  <c r="W104"/>
  <c r="AO104"/>
  <c r="AP104"/>
  <c r="C55"/>
  <c r="AG121" s="1"/>
  <c r="AO72"/>
  <c r="C30"/>
  <c r="AG112" s="1"/>
  <c r="C63"/>
  <c r="AG122" s="1"/>
  <c r="AG120"/>
  <c r="AG111"/>
  <c r="AO82"/>
  <c r="AP82"/>
  <c r="W82"/>
  <c r="AO94"/>
  <c r="AP94"/>
  <c r="W94"/>
  <c r="AP100"/>
  <c r="W100"/>
  <c r="AO100"/>
  <c r="AO68"/>
  <c r="AO70"/>
  <c r="AO86"/>
  <c r="W68"/>
  <c r="W70"/>
  <c r="W72"/>
  <c r="AO84"/>
  <c r="AP86"/>
  <c r="AP96"/>
  <c r="AP68"/>
  <c r="AP70"/>
  <c r="AP72"/>
  <c r="AO78" i="18"/>
  <c r="AP78"/>
  <c r="W78"/>
  <c r="AO80"/>
  <c r="AP80"/>
  <c r="W80"/>
  <c r="AO94"/>
  <c r="AP94"/>
  <c r="W94"/>
  <c r="AO74"/>
  <c r="AP74"/>
  <c r="W74"/>
  <c r="AO102"/>
  <c r="W102"/>
  <c r="AP102"/>
  <c r="AO82"/>
  <c r="AP82"/>
  <c r="W82"/>
  <c r="AO76"/>
  <c r="AP76"/>
  <c r="W76"/>
  <c r="AP84"/>
  <c r="W84"/>
  <c r="AO84"/>
  <c r="AO90"/>
  <c r="AP90"/>
  <c r="W90"/>
  <c r="AO92"/>
  <c r="W92"/>
  <c r="AP92"/>
  <c r="AO98"/>
  <c r="AP98"/>
  <c r="W98"/>
  <c r="W104"/>
  <c r="AO104"/>
  <c r="AP104"/>
  <c r="AO86"/>
  <c r="C13"/>
  <c r="C55"/>
  <c r="AG121" s="1"/>
  <c r="AO68"/>
  <c r="AO70"/>
  <c r="C30"/>
  <c r="AG112" s="1"/>
  <c r="C38"/>
  <c r="AG113" s="1"/>
  <c r="AO72"/>
  <c r="AP100"/>
  <c r="W100"/>
  <c r="AO100"/>
  <c r="W68"/>
  <c r="W70"/>
  <c r="W72"/>
  <c r="AP86"/>
  <c r="AP96"/>
  <c r="AP68"/>
  <c r="AP70"/>
  <c r="AP72"/>
  <c r="AO78" i="17"/>
  <c r="AP78"/>
  <c r="W78"/>
  <c r="AP84"/>
  <c r="W84"/>
  <c r="AO84"/>
  <c r="AO90"/>
  <c r="AP90"/>
  <c r="W90"/>
  <c r="AO82"/>
  <c r="AP82"/>
  <c r="W82"/>
  <c r="AP100"/>
  <c r="W100"/>
  <c r="AO100"/>
  <c r="AO102"/>
  <c r="W102"/>
  <c r="AP102"/>
  <c r="AO76"/>
  <c r="AP76"/>
  <c r="W76"/>
  <c r="AO94"/>
  <c r="AP94"/>
  <c r="W94"/>
  <c r="W104"/>
  <c r="AO104"/>
  <c r="AP104"/>
  <c r="AO86"/>
  <c r="AO68"/>
  <c r="AP70"/>
  <c r="AP92"/>
  <c r="C13"/>
  <c r="AP72"/>
  <c r="C55"/>
  <c r="AG121" s="1"/>
  <c r="AP74"/>
  <c r="AP98"/>
  <c r="W68"/>
  <c r="W70"/>
  <c r="W72"/>
  <c r="W74"/>
  <c r="AP86"/>
  <c r="AP96"/>
  <c r="W98"/>
  <c r="AP68"/>
  <c r="W80"/>
  <c r="T49" i="5"/>
  <c r="AG47"/>
  <c r="AG45"/>
  <c r="E30" i="4"/>
  <c r="S47" i="5"/>
  <c r="S45"/>
  <c r="B45"/>
  <c r="A45"/>
  <c r="A49" s="1"/>
  <c r="C107" i="29" l="1"/>
  <c r="AG123" s="1"/>
  <c r="C106" i="31"/>
  <c r="AG114" s="1"/>
  <c r="C109" s="1"/>
  <c r="C107"/>
  <c r="AG123" s="1"/>
  <c r="C110" s="1"/>
  <c r="C106" i="30"/>
  <c r="AG114" s="1"/>
  <c r="AG120"/>
  <c r="AG111"/>
  <c r="C107"/>
  <c r="AG123" s="1"/>
  <c r="C106" i="29"/>
  <c r="AG114" s="1"/>
  <c r="AG120"/>
  <c r="C110" s="1"/>
  <c r="AG111"/>
  <c r="C109" s="1"/>
  <c r="AG120" i="28"/>
  <c r="AG111"/>
  <c r="C109" s="1"/>
  <c r="C107"/>
  <c r="AG123" s="1"/>
  <c r="AG120" i="27"/>
  <c r="AG111"/>
  <c r="C107"/>
  <c r="AG123" s="1"/>
  <c r="C106"/>
  <c r="AG114" s="1"/>
  <c r="AG120" i="25"/>
  <c r="AG111"/>
  <c r="C106"/>
  <c r="AG114" s="1"/>
  <c r="C107"/>
  <c r="AG123" s="1"/>
  <c r="AG120" i="24"/>
  <c r="AG111"/>
  <c r="C109" s="1"/>
  <c r="C106"/>
  <c r="AG114" s="1"/>
  <c r="C107"/>
  <c r="AG123" s="1"/>
  <c r="C107" i="23"/>
  <c r="AG123" s="1"/>
  <c r="C110" s="1"/>
  <c r="C109"/>
  <c r="C106"/>
  <c r="AG114" s="1"/>
  <c r="AG120" i="22"/>
  <c r="AG111"/>
  <c r="C109" s="1"/>
  <c r="C106"/>
  <c r="AG114" s="1"/>
  <c r="C107"/>
  <c r="AG123" s="1"/>
  <c r="AG120" i="21"/>
  <c r="AG111"/>
  <c r="C107"/>
  <c r="AG123" s="1"/>
  <c r="C106"/>
  <c r="AG114" s="1"/>
  <c r="AG120" i="20"/>
  <c r="AG111"/>
  <c r="C106"/>
  <c r="AG114" s="1"/>
  <c r="C107"/>
  <c r="AG123" s="1"/>
  <c r="C106" i="19"/>
  <c r="AG114" s="1"/>
  <c r="C107"/>
  <c r="AG123" s="1"/>
  <c r="C110" s="1"/>
  <c r="C109"/>
  <c r="AG120" i="18"/>
  <c r="AG111"/>
  <c r="C106"/>
  <c r="AG114" s="1"/>
  <c r="C107"/>
  <c r="AG123" s="1"/>
  <c r="AG120" i="17"/>
  <c r="AG111"/>
  <c r="C107"/>
  <c r="AG123" s="1"/>
  <c r="C106"/>
  <c r="AG114" s="1"/>
  <c r="T45" i="5"/>
  <c r="D30" i="4" s="1"/>
  <c r="AH43" i="5"/>
  <c r="AG43"/>
  <c r="C109" i="20" l="1"/>
  <c r="C109" i="25"/>
  <c r="C109" i="27"/>
  <c r="C109" i="17"/>
  <c r="C109" i="18"/>
  <c r="C110" i="30"/>
  <c r="C109"/>
  <c r="C109" i="21"/>
  <c r="C110" i="28"/>
  <c r="C110" i="27"/>
  <c r="C110" i="25"/>
  <c r="C110" i="24"/>
  <c r="C110" i="22"/>
  <c r="C110" i="21"/>
  <c r="C110" i="20"/>
  <c r="C110" i="18"/>
  <c r="C110" i="17"/>
  <c r="AH28" i="5"/>
  <c r="AG28"/>
  <c r="AH26"/>
  <c r="AG26"/>
  <c r="AJ22"/>
  <c r="AI22"/>
  <c r="AH22"/>
  <c r="AG22" l="1"/>
  <c r="AG20"/>
  <c r="T22" l="1"/>
  <c r="R67" i="4" l="1"/>
  <c r="Q67"/>
  <c r="P67"/>
  <c r="O67"/>
  <c r="N67"/>
  <c r="M67"/>
  <c r="L67"/>
  <c r="K67"/>
  <c r="J67"/>
  <c r="I67"/>
  <c r="H67"/>
  <c r="F67"/>
  <c r="E67"/>
  <c r="R68"/>
  <c r="Q68"/>
  <c r="P68"/>
  <c r="O68"/>
  <c r="N68"/>
  <c r="M68"/>
  <c r="L68"/>
  <c r="K68"/>
  <c r="J68"/>
  <c r="I68"/>
  <c r="H68"/>
  <c r="F68"/>
  <c r="E68"/>
  <c r="H38" i="2"/>
  <c r="G38"/>
  <c r="H36"/>
  <c r="G36"/>
  <c r="H34"/>
  <c r="G34"/>
  <c r="H32"/>
  <c r="G32"/>
  <c r="H30"/>
  <c r="G30"/>
  <c r="H28"/>
  <c r="G28"/>
  <c r="H26"/>
  <c r="G26"/>
  <c r="H24"/>
  <c r="G24"/>
  <c r="H22"/>
  <c r="G22"/>
  <c r="H20"/>
  <c r="G20"/>
  <c r="H18"/>
  <c r="G18"/>
  <c r="H16"/>
  <c r="G68" i="4" s="1"/>
  <c r="G16" i="2"/>
  <c r="G67" i="4" s="1"/>
  <c r="H14" i="2"/>
  <c r="G14"/>
  <c r="H12"/>
  <c r="G12"/>
  <c r="G10"/>
  <c r="H10"/>
  <c r="D68" i="4" s="1"/>
  <c r="J70" l="1"/>
  <c r="N70"/>
  <c r="F70"/>
  <c r="K70"/>
  <c r="O70"/>
  <c r="H70"/>
  <c r="L70"/>
  <c r="P70"/>
  <c r="G70"/>
  <c r="E70"/>
  <c r="I70"/>
  <c r="M70"/>
  <c r="Q70"/>
  <c r="R70"/>
  <c r="AL78" i="5"/>
  <c r="S20" l="1"/>
  <c r="F61" i="4" l="1"/>
  <c r="R61" l="1"/>
  <c r="Q61"/>
  <c r="P63"/>
  <c r="P60"/>
  <c r="O64"/>
  <c r="O61"/>
  <c r="O60"/>
  <c r="N64"/>
  <c r="N61"/>
  <c r="M64"/>
  <c r="M61"/>
  <c r="J64"/>
  <c r="J61"/>
  <c r="I64"/>
  <c r="I60"/>
  <c r="H63"/>
  <c r="H60"/>
  <c r="H64"/>
  <c r="F60"/>
  <c r="H61"/>
  <c r="I61"/>
  <c r="N60"/>
  <c r="R60"/>
  <c r="J60"/>
  <c r="M60"/>
  <c r="P61"/>
  <c r="Q64"/>
  <c r="Q60"/>
  <c r="R63"/>
  <c r="R64"/>
  <c r="Q63"/>
  <c r="P64"/>
  <c r="O63"/>
  <c r="N63"/>
  <c r="M63"/>
  <c r="L60"/>
  <c r="L61"/>
  <c r="L63"/>
  <c r="K61"/>
  <c r="K60"/>
  <c r="J63"/>
  <c r="I63"/>
  <c r="G61"/>
  <c r="G60"/>
  <c r="F64"/>
  <c r="E61"/>
  <c r="E60"/>
  <c r="R59"/>
  <c r="Q59"/>
  <c r="O59"/>
  <c r="P59"/>
  <c r="N59"/>
  <c r="M59"/>
  <c r="L59"/>
  <c r="K59"/>
  <c r="J59"/>
  <c r="I59"/>
  <c r="H59"/>
  <c r="G59"/>
  <c r="F59"/>
  <c r="E59"/>
  <c r="R58"/>
  <c r="Q58"/>
  <c r="P58"/>
  <c r="O58"/>
  <c r="N58"/>
  <c r="M58"/>
  <c r="L58"/>
  <c r="K58"/>
  <c r="J58"/>
  <c r="I58"/>
  <c r="H58"/>
  <c r="G58"/>
  <c r="F58"/>
  <c r="E58"/>
  <c r="R57"/>
  <c r="Q57"/>
  <c r="P57"/>
  <c r="O57"/>
  <c r="N57"/>
  <c r="M57"/>
  <c r="L57"/>
  <c r="K57"/>
  <c r="J57"/>
  <c r="I57"/>
  <c r="H57"/>
  <c r="G57"/>
  <c r="F57"/>
  <c r="E57"/>
  <c r="R56"/>
  <c r="Q56"/>
  <c r="P56"/>
  <c r="O56"/>
  <c r="N56"/>
  <c r="M56"/>
  <c r="L56"/>
  <c r="K56"/>
  <c r="J56"/>
  <c r="I56"/>
  <c r="H56"/>
  <c r="G56"/>
  <c r="F56"/>
  <c r="E56"/>
  <c r="R55"/>
  <c r="Q55"/>
  <c r="P55"/>
  <c r="O55"/>
  <c r="N55"/>
  <c r="M55"/>
  <c r="L55"/>
  <c r="K55"/>
  <c r="J55"/>
  <c r="I55"/>
  <c r="H55"/>
  <c r="G55"/>
  <c r="F55"/>
  <c r="E55"/>
  <c r="R54"/>
  <c r="Q54"/>
  <c r="P54"/>
  <c r="O54"/>
  <c r="N54"/>
  <c r="M54"/>
  <c r="L54"/>
  <c r="K54"/>
  <c r="J54"/>
  <c r="I54"/>
  <c r="H54"/>
  <c r="G54"/>
  <c r="F54"/>
  <c r="E54"/>
  <c r="R53"/>
  <c r="Q53"/>
  <c r="P53"/>
  <c r="O53"/>
  <c r="N53"/>
  <c r="M53"/>
  <c r="L53"/>
  <c r="K53"/>
  <c r="J53"/>
  <c r="I53"/>
  <c r="H53"/>
  <c r="G53"/>
  <c r="F53"/>
  <c r="E53"/>
  <c r="R52"/>
  <c r="Q52"/>
  <c r="P52"/>
  <c r="O52"/>
  <c r="N52"/>
  <c r="M52"/>
  <c r="L52"/>
  <c r="K52"/>
  <c r="J52"/>
  <c r="I52"/>
  <c r="H52"/>
  <c r="G52"/>
  <c r="F52"/>
  <c r="E52"/>
  <c r="R51"/>
  <c r="Q51"/>
  <c r="P51"/>
  <c r="O51"/>
  <c r="N51"/>
  <c r="M51"/>
  <c r="L51"/>
  <c r="K51"/>
  <c r="J51"/>
  <c r="I51"/>
  <c r="H51"/>
  <c r="G51"/>
  <c r="F51"/>
  <c r="E51"/>
  <c r="R50"/>
  <c r="Q50"/>
  <c r="P50"/>
  <c r="O50"/>
  <c r="N50"/>
  <c r="M50"/>
  <c r="L50"/>
  <c r="K50"/>
  <c r="J50"/>
  <c r="I50"/>
  <c r="H50"/>
  <c r="G50"/>
  <c r="F50"/>
  <c r="E50"/>
  <c r="R30"/>
  <c r="Q30"/>
  <c r="P30"/>
  <c r="O30"/>
  <c r="N30"/>
  <c r="M30"/>
  <c r="L30"/>
  <c r="K30"/>
  <c r="J30"/>
  <c r="I30"/>
  <c r="H30"/>
  <c r="G30"/>
  <c r="F30"/>
  <c r="R29"/>
  <c r="Q29"/>
  <c r="P29"/>
  <c r="O29"/>
  <c r="N29"/>
  <c r="M29"/>
  <c r="L29"/>
  <c r="K29"/>
  <c r="J29"/>
  <c r="I29"/>
  <c r="H29"/>
  <c r="G29"/>
  <c r="F29"/>
  <c r="E29"/>
  <c r="R26"/>
  <c r="Q26"/>
  <c r="P26"/>
  <c r="O26"/>
  <c r="N26"/>
  <c r="M26"/>
  <c r="L26"/>
  <c r="K26"/>
  <c r="J26"/>
  <c r="I26"/>
  <c r="H26"/>
  <c r="G26"/>
  <c r="F26"/>
  <c r="E26"/>
  <c r="R25"/>
  <c r="Q25"/>
  <c r="P25"/>
  <c r="O25"/>
  <c r="N25"/>
  <c r="M25"/>
  <c r="L25"/>
  <c r="K25"/>
  <c r="J25"/>
  <c r="I25"/>
  <c r="H25"/>
  <c r="G25"/>
  <c r="F25"/>
  <c r="E25"/>
  <c r="R24"/>
  <c r="Q24"/>
  <c r="P24"/>
  <c r="O24"/>
  <c r="N24"/>
  <c r="M24"/>
  <c r="L24"/>
  <c r="K24"/>
  <c r="J24"/>
  <c r="I24"/>
  <c r="H24"/>
  <c r="G24"/>
  <c r="F24"/>
  <c r="E24"/>
  <c r="R23"/>
  <c r="Q23"/>
  <c r="P23"/>
  <c r="O23"/>
  <c r="N23"/>
  <c r="M23"/>
  <c r="L23"/>
  <c r="K23"/>
  <c r="J23"/>
  <c r="I23"/>
  <c r="H23"/>
  <c r="G23"/>
  <c r="F23"/>
  <c r="E23"/>
  <c r="AM82" i="5"/>
  <c r="AL82"/>
  <c r="AM86"/>
  <c r="AL86"/>
  <c r="AM104"/>
  <c r="AL104"/>
  <c r="AM102"/>
  <c r="AL102"/>
  <c r="AM100"/>
  <c r="AL100"/>
  <c r="AM98"/>
  <c r="AL98"/>
  <c r="AM96"/>
  <c r="AL96"/>
  <c r="AM94"/>
  <c r="AL94"/>
  <c r="AM92"/>
  <c r="AL92"/>
  <c r="AM90"/>
  <c r="AL90"/>
  <c r="AM84"/>
  <c r="AL84"/>
  <c r="AM80"/>
  <c r="AL80"/>
  <c r="AM78"/>
  <c r="AN78" s="1"/>
  <c r="AM76"/>
  <c r="AL76"/>
  <c r="AM74"/>
  <c r="AL74"/>
  <c r="AM72"/>
  <c r="AL72"/>
  <c r="AM70"/>
  <c r="AL70"/>
  <c r="AM68"/>
  <c r="AL68"/>
  <c r="C36" i="3"/>
  <c r="AN104" i="5" l="1"/>
  <c r="AN100"/>
  <c r="AN98"/>
  <c r="AN102"/>
  <c r="AN72"/>
  <c r="AN70"/>
  <c r="AN76"/>
  <c r="AN74"/>
  <c r="AN84"/>
  <c r="AN92"/>
  <c r="AN96"/>
  <c r="AN82"/>
  <c r="AN80"/>
  <c r="AN90"/>
  <c r="AN94"/>
  <c r="AN86"/>
  <c r="AN68"/>
  <c r="W68" s="1"/>
  <c r="F63" i="4"/>
  <c r="L64"/>
  <c r="K64"/>
  <c r="K63"/>
  <c r="G63"/>
  <c r="G64"/>
  <c r="E64"/>
  <c r="E63"/>
  <c r="B62" i="5"/>
  <c r="B61"/>
  <c r="B60"/>
  <c r="B51"/>
  <c r="B49"/>
  <c r="B43"/>
  <c r="C38" i="3"/>
  <c r="C37"/>
  <c r="B35"/>
  <c r="C34"/>
  <c r="C33"/>
  <c r="C32"/>
  <c r="C31"/>
  <c r="B30"/>
  <c r="S62" i="5"/>
  <c r="AG62" s="1"/>
  <c r="T62" s="1"/>
  <c r="D38" i="4" s="1"/>
  <c r="S61" i="5"/>
  <c r="AG61" s="1"/>
  <c r="T61" s="1"/>
  <c r="D37" i="4" s="1"/>
  <c r="S60" i="5"/>
  <c r="AG60" s="1"/>
  <c r="T60" s="1"/>
  <c r="S51"/>
  <c r="S49"/>
  <c r="S43"/>
  <c r="A51" l="1"/>
  <c r="D36" i="4"/>
  <c r="C63" i="5"/>
  <c r="D31" i="4"/>
  <c r="T51" i="5"/>
  <c r="D32" i="4" s="1"/>
  <c r="T43" i="5"/>
  <c r="D29" i="4" s="1"/>
  <c r="W92" i="5"/>
  <c r="W94"/>
  <c r="W78"/>
  <c r="W70"/>
  <c r="W100"/>
  <c r="W72"/>
  <c r="W96"/>
  <c r="W104"/>
  <c r="W102"/>
  <c r="W76"/>
  <c r="W90"/>
  <c r="W74"/>
  <c r="W98"/>
  <c r="W82"/>
  <c r="W80"/>
  <c r="W84"/>
  <c r="C55" l="1"/>
  <c r="D33" i="4" s="1"/>
  <c r="AG121" i="5" l="1"/>
  <c r="R19" i="4"/>
  <c r="R18"/>
  <c r="R17"/>
  <c r="R16"/>
  <c r="R15"/>
  <c r="R11"/>
  <c r="R10"/>
  <c r="R9"/>
  <c r="R8"/>
  <c r="R7"/>
  <c r="R6"/>
  <c r="Q19"/>
  <c r="Q18"/>
  <c r="Q17"/>
  <c r="Q16"/>
  <c r="Q15"/>
  <c r="Q11"/>
  <c r="Q10"/>
  <c r="Q9"/>
  <c r="Q8"/>
  <c r="Q7"/>
  <c r="Q6"/>
  <c r="Q5"/>
  <c r="P19"/>
  <c r="P18"/>
  <c r="P17"/>
  <c r="P11"/>
  <c r="P10"/>
  <c r="P9"/>
  <c r="P8"/>
  <c r="P7"/>
  <c r="P6"/>
  <c r="O19"/>
  <c r="O18"/>
  <c r="O17"/>
  <c r="O16"/>
  <c r="O15"/>
  <c r="O11"/>
  <c r="O10"/>
  <c r="O9"/>
  <c r="O8"/>
  <c r="O7"/>
  <c r="O6"/>
  <c r="O5"/>
  <c r="N19"/>
  <c r="N18"/>
  <c r="N17"/>
  <c r="N16"/>
  <c r="N11"/>
  <c r="N10"/>
  <c r="N9"/>
  <c r="N8"/>
  <c r="N7"/>
  <c r="N6"/>
  <c r="M19"/>
  <c r="M18"/>
  <c r="M17"/>
  <c r="M16"/>
  <c r="M11"/>
  <c r="M10"/>
  <c r="M9"/>
  <c r="M8"/>
  <c r="M7"/>
  <c r="M6"/>
  <c r="M5"/>
  <c r="L19"/>
  <c r="L18"/>
  <c r="L17"/>
  <c r="L16"/>
  <c r="L15"/>
  <c r="L11"/>
  <c r="L10"/>
  <c r="L9"/>
  <c r="L8"/>
  <c r="L7"/>
  <c r="L6"/>
  <c r="K19"/>
  <c r="K18"/>
  <c r="K17"/>
  <c r="K15"/>
  <c r="K11"/>
  <c r="K10"/>
  <c r="K9"/>
  <c r="K8"/>
  <c r="K7"/>
  <c r="K6"/>
  <c r="K5"/>
  <c r="J19"/>
  <c r="J18"/>
  <c r="J17"/>
  <c r="J15"/>
  <c r="J11"/>
  <c r="J10"/>
  <c r="J9"/>
  <c r="J8"/>
  <c r="J7"/>
  <c r="J6"/>
  <c r="I19"/>
  <c r="I18"/>
  <c r="I17"/>
  <c r="I15"/>
  <c r="I11"/>
  <c r="I10"/>
  <c r="I9"/>
  <c r="I8"/>
  <c r="I7"/>
  <c r="I6"/>
  <c r="I5"/>
  <c r="H19"/>
  <c r="H18"/>
  <c r="H17"/>
  <c r="H16"/>
  <c r="H15"/>
  <c r="H11"/>
  <c r="H10"/>
  <c r="H9"/>
  <c r="H8"/>
  <c r="H7"/>
  <c r="H6"/>
  <c r="H5"/>
  <c r="G19"/>
  <c r="G18"/>
  <c r="G17"/>
  <c r="G16"/>
  <c r="G11"/>
  <c r="G10"/>
  <c r="G9"/>
  <c r="G8"/>
  <c r="G7"/>
  <c r="G6"/>
  <c r="G5"/>
  <c r="F19"/>
  <c r="F18"/>
  <c r="F17"/>
  <c r="F16"/>
  <c r="F15"/>
  <c r="F11"/>
  <c r="F10"/>
  <c r="F9"/>
  <c r="F8"/>
  <c r="F7"/>
  <c r="F6"/>
  <c r="F5"/>
  <c r="E19"/>
  <c r="E18"/>
  <c r="E17"/>
  <c r="E16"/>
  <c r="E15"/>
  <c r="E11"/>
  <c r="E10"/>
  <c r="E9"/>
  <c r="E8"/>
  <c r="E7"/>
  <c r="E6"/>
  <c r="E5"/>
  <c r="G15" l="1"/>
  <c r="R5"/>
  <c r="J5"/>
  <c r="L5"/>
  <c r="N5"/>
  <c r="N15"/>
  <c r="M15"/>
  <c r="P5"/>
  <c r="I16"/>
  <c r="J16"/>
  <c r="K16"/>
  <c r="P15"/>
  <c r="P16"/>
  <c r="T86" i="5" l="1"/>
  <c r="T82"/>
  <c r="T92"/>
  <c r="I20" i="4"/>
  <c r="L20"/>
  <c r="E20"/>
  <c r="H20"/>
  <c r="O20"/>
  <c r="M20"/>
  <c r="Q20"/>
  <c r="N20"/>
  <c r="F20"/>
  <c r="J20"/>
  <c r="R20"/>
  <c r="G20"/>
  <c r="S86" i="5"/>
  <c r="S22"/>
  <c r="T102"/>
  <c r="T80"/>
  <c r="AH68"/>
  <c r="AG68"/>
  <c r="T68" l="1"/>
  <c r="T98"/>
  <c r="T74"/>
  <c r="T72"/>
  <c r="T70"/>
  <c r="T20"/>
  <c r="P20" i="4"/>
  <c r="K20"/>
  <c r="AP86" i="5" l="1"/>
  <c r="AO86"/>
  <c r="P3" i="33" l="1"/>
  <c r="O3"/>
  <c r="N3"/>
  <c r="M3"/>
  <c r="L3"/>
  <c r="K3"/>
  <c r="J3"/>
  <c r="I3"/>
  <c r="H3"/>
  <c r="G3"/>
  <c r="F3"/>
  <c r="E3"/>
  <c r="D3"/>
  <c r="C3"/>
  <c r="B3"/>
  <c r="P2"/>
  <c r="O2"/>
  <c r="N2"/>
  <c r="M2"/>
  <c r="L2"/>
  <c r="K2"/>
  <c r="J2"/>
  <c r="I2"/>
  <c r="H2"/>
  <c r="G2"/>
  <c r="F2"/>
  <c r="E2"/>
  <c r="D2"/>
  <c r="C2"/>
  <c r="B2"/>
  <c r="S35" i="5" l="1"/>
  <c r="AG35" s="1"/>
  <c r="T35" s="1"/>
  <c r="D23" i="4" s="1"/>
  <c r="B37" i="5" l="1"/>
  <c r="B36"/>
  <c r="B35"/>
  <c r="S70"/>
  <c r="S104"/>
  <c r="T104" s="1"/>
  <c r="S102"/>
  <c r="S100"/>
  <c r="T100" s="1"/>
  <c r="S98"/>
  <c r="S96"/>
  <c r="T96" s="1"/>
  <c r="S94"/>
  <c r="T94" s="1"/>
  <c r="B104"/>
  <c r="B102"/>
  <c r="B100"/>
  <c r="B98"/>
  <c r="B96"/>
  <c r="B94"/>
  <c r="B92"/>
  <c r="B90"/>
  <c r="B86"/>
  <c r="B84"/>
  <c r="B82"/>
  <c r="B80"/>
  <c r="B78"/>
  <c r="B76"/>
  <c r="B74"/>
  <c r="B72"/>
  <c r="B70"/>
  <c r="AO94" l="1"/>
  <c r="AP94"/>
  <c r="AP102"/>
  <c r="AO102"/>
  <c r="AO98"/>
  <c r="AP98"/>
  <c r="AO100"/>
  <c r="AP100"/>
  <c r="AP96"/>
  <c r="AO96"/>
  <c r="AP104"/>
  <c r="AO104"/>
  <c r="D56" i="4"/>
  <c r="D57"/>
  <c r="D54"/>
  <c r="D58"/>
  <c r="D55"/>
  <c r="D59"/>
  <c r="C28" i="3"/>
  <c r="C57"/>
  <c r="C56"/>
  <c r="C55"/>
  <c r="C54"/>
  <c r="C53"/>
  <c r="C52"/>
  <c r="C51"/>
  <c r="C50"/>
  <c r="C49"/>
  <c r="C48"/>
  <c r="C47"/>
  <c r="C46"/>
  <c r="C45"/>
  <c r="C44"/>
  <c r="C43"/>
  <c r="C42"/>
  <c r="C41"/>
  <c r="C40"/>
  <c r="D7" l="1"/>
  <c r="D6"/>
  <c r="D5"/>
  <c r="D4"/>
  <c r="D3"/>
  <c r="C29"/>
  <c r="C27"/>
  <c r="B26"/>
  <c r="B39"/>
  <c r="C25"/>
  <c r="C24"/>
  <c r="C23"/>
  <c r="C22"/>
  <c r="C21"/>
  <c r="B20"/>
  <c r="B12"/>
  <c r="C19"/>
  <c r="C18"/>
  <c r="C17"/>
  <c r="C16"/>
  <c r="C15"/>
  <c r="C14"/>
  <c r="C13"/>
  <c r="T153" i="4" l="1"/>
  <c r="T152"/>
  <c r="T151"/>
  <c r="T150"/>
  <c r="T149"/>
  <c r="T148"/>
  <c r="T147"/>
  <c r="T146"/>
  <c r="T145"/>
  <c r="T144"/>
  <c r="T143"/>
  <c r="T142"/>
  <c r="T141"/>
  <c r="T140"/>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S153"/>
  <c r="S152"/>
  <c r="S151"/>
  <c r="S150"/>
  <c r="S149"/>
  <c r="S148"/>
  <c r="S147"/>
  <c r="S146"/>
  <c r="S145"/>
  <c r="S144"/>
  <c r="S143"/>
  <c r="S142"/>
  <c r="S141"/>
  <c r="S140"/>
  <c r="S139"/>
  <c r="S138"/>
  <c r="S137"/>
  <c r="S136"/>
  <c r="S135"/>
  <c r="S134"/>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R3"/>
  <c r="R2"/>
  <c r="R74" s="1"/>
  <c r="Q3"/>
  <c r="Q2"/>
  <c r="Q74" s="1"/>
  <c r="P3"/>
  <c r="P2"/>
  <c r="P74" s="1"/>
  <c r="O3"/>
  <c r="O2"/>
  <c r="P12" l="1"/>
  <c r="O12"/>
  <c r="R12" l="1"/>
  <c r="Q12"/>
  <c r="N3"/>
  <c r="N2"/>
  <c r="M3"/>
  <c r="M2"/>
  <c r="L3"/>
  <c r="L2"/>
  <c r="K3"/>
  <c r="K2"/>
  <c r="J3"/>
  <c r="J2"/>
  <c r="I3"/>
  <c r="I2"/>
  <c r="H3"/>
  <c r="H2"/>
  <c r="G3"/>
  <c r="G2"/>
  <c r="F3"/>
  <c r="F2"/>
  <c r="E3"/>
  <c r="E2"/>
  <c r="N12" l="1"/>
  <c r="S37" i="5"/>
  <c r="AG37" s="1"/>
  <c r="T37" s="1"/>
  <c r="D25" i="4" s="1"/>
  <c r="S36" i="5"/>
  <c r="AG36" s="1"/>
  <c r="T36" s="1"/>
  <c r="D24" i="4" s="1"/>
  <c r="B68" i="5"/>
  <c r="B43" i="4"/>
  <c r="B44" s="1"/>
  <c r="B45" s="1"/>
  <c r="B46" s="1"/>
  <c r="B47" s="1"/>
  <c r="B48" s="1"/>
  <c r="B49" s="1"/>
  <c r="B50" s="1"/>
  <c r="B51" s="1"/>
  <c r="S92" i="5"/>
  <c r="S90"/>
  <c r="T90" s="1"/>
  <c r="D51" i="4"/>
  <c r="S84" i="5"/>
  <c r="S80"/>
  <c r="S78"/>
  <c r="T78" s="1"/>
  <c r="AP78" s="1"/>
  <c r="S76"/>
  <c r="T76" s="1"/>
  <c r="S74"/>
  <c r="S72"/>
  <c r="S68"/>
  <c r="AO68" s="1"/>
  <c r="AP70" l="1"/>
  <c r="AO70"/>
  <c r="AO78"/>
  <c r="AO72"/>
  <c r="AP72"/>
  <c r="AP80"/>
  <c r="AO80"/>
  <c r="AP90"/>
  <c r="AO90"/>
  <c r="AP74"/>
  <c r="AO74"/>
  <c r="AP82"/>
  <c r="AO82"/>
  <c r="AO92"/>
  <c r="AP92"/>
  <c r="AO76"/>
  <c r="AP76"/>
  <c r="AP68"/>
  <c r="D43" i="4"/>
  <c r="D47"/>
  <c r="D44"/>
  <c r="D48"/>
  <c r="D45"/>
  <c r="D49"/>
  <c r="D53"/>
  <c r="D46"/>
  <c r="D52"/>
  <c r="T84" i="5"/>
  <c r="D42" i="4"/>
  <c r="C38" i="5"/>
  <c r="M12" i="4"/>
  <c r="L12"/>
  <c r="K12"/>
  <c r="J12"/>
  <c r="G12"/>
  <c r="F12"/>
  <c r="I12"/>
  <c r="H12"/>
  <c r="E12"/>
  <c r="U2" i="5"/>
  <c r="B6"/>
  <c r="S6"/>
  <c r="A7"/>
  <c r="A8" s="1"/>
  <c r="A9" s="1"/>
  <c r="A10" s="1"/>
  <c r="A11" s="1"/>
  <c r="A12" s="1"/>
  <c r="B7"/>
  <c r="S7"/>
  <c r="AG7" s="1"/>
  <c r="T7" s="1"/>
  <c r="D6" i="4" s="1"/>
  <c r="B8" i="5"/>
  <c r="S8"/>
  <c r="AG8" s="1"/>
  <c r="T8" s="1"/>
  <c r="D7" i="4" s="1"/>
  <c r="B9" i="5"/>
  <c r="S9"/>
  <c r="AG9" s="1"/>
  <c r="T9" s="1"/>
  <c r="D8" i="4" s="1"/>
  <c r="B10" i="5"/>
  <c r="S10"/>
  <c r="AG10" s="1"/>
  <c r="T10" s="1"/>
  <c r="D9" i="4" s="1"/>
  <c r="B11" i="5"/>
  <c r="S11"/>
  <c r="AG11" s="1"/>
  <c r="T11" s="1"/>
  <c r="D10" i="4" s="1"/>
  <c r="B12" i="5"/>
  <c r="S12"/>
  <c r="AG12" s="1"/>
  <c r="T12" s="1"/>
  <c r="D11" i="4" s="1"/>
  <c r="B18" i="5"/>
  <c r="S18"/>
  <c r="T18" s="1"/>
  <c r="A20"/>
  <c r="A22" s="1"/>
  <c r="A26" s="1"/>
  <c r="A28" s="1"/>
  <c r="B20"/>
  <c r="B22"/>
  <c r="B26"/>
  <c r="S26"/>
  <c r="B28"/>
  <c r="S28"/>
  <c r="A70"/>
  <c r="D2" i="4"/>
  <c r="D74" s="1"/>
  <c r="H74"/>
  <c r="I74"/>
  <c r="K74"/>
  <c r="L74"/>
  <c r="O74"/>
  <c r="D3"/>
  <c r="E74"/>
  <c r="F74"/>
  <c r="G74"/>
  <c r="J74"/>
  <c r="M74"/>
  <c r="N74"/>
  <c r="C106" i="5" l="1"/>
  <c r="C107"/>
  <c r="D17" i="4"/>
  <c r="T28" i="5"/>
  <c r="D19" i="4" s="1"/>
  <c r="T26" i="5"/>
  <c r="D18" i="4" s="1"/>
  <c r="AP84" i="5"/>
  <c r="AO84"/>
  <c r="A72"/>
  <c r="A74" s="1"/>
  <c r="A76" s="1"/>
  <c r="A78" s="1"/>
  <c r="A80" s="1"/>
  <c r="A82" s="1"/>
  <c r="A84" s="1"/>
  <c r="A86" s="1"/>
  <c r="AG6"/>
  <c r="T6" s="1"/>
  <c r="C13" s="1"/>
  <c r="AG120" s="1"/>
  <c r="D50" i="4"/>
  <c r="D16"/>
  <c r="D26"/>
  <c r="AG113" i="5"/>
  <c r="AG123" l="1"/>
  <c r="C30"/>
  <c r="AG112" s="1"/>
  <c r="D39" i="4"/>
  <c r="D61"/>
  <c r="D5"/>
  <c r="AG111" i="5"/>
  <c r="D12" i="4"/>
  <c r="D15"/>
  <c r="AG122" i="5" l="1"/>
  <c r="C110" s="1"/>
  <c r="D64" i="4" s="1"/>
  <c r="D67" s="1"/>
  <c r="D70" s="1"/>
  <c r="D20"/>
  <c r="D60"/>
  <c r="AG114" i="5"/>
  <c r="C109" s="1"/>
  <c r="D63" i="4" s="1"/>
</calcChain>
</file>

<file path=xl/sharedStrings.xml><?xml version="1.0" encoding="utf-8"?>
<sst xmlns="http://schemas.openxmlformats.org/spreadsheetml/2006/main" count="5989" uniqueCount="330">
  <si>
    <t>#</t>
  </si>
  <si>
    <t># of</t>
  </si>
  <si>
    <t>#Tasks</t>
  </si>
  <si>
    <t>(DL, ADL or Parent)</t>
  </si>
  <si>
    <t>Achievement Earned Status:</t>
  </si>
  <si>
    <t>Achievement:</t>
  </si>
  <si>
    <t>ACHIEVMENT</t>
  </si>
  <si>
    <t>Achv. Rules:</t>
  </si>
  <si>
    <t>Activity Description:</t>
  </si>
  <si>
    <t>Activity Leader(s)</t>
  </si>
  <si>
    <t>Activity Tracking:</t>
  </si>
  <si>
    <t>Address</t>
  </si>
  <si>
    <t>As of:</t>
  </si>
  <si>
    <t>Assistant Den Leader(s):</t>
  </si>
  <si>
    <t>Attendance Tracking:</t>
  </si>
  <si>
    <t>ATTENDANCE:</t>
  </si>
  <si>
    <t>Avail</t>
  </si>
  <si>
    <t>Bobcat</t>
  </si>
  <si>
    <t>Child Protection</t>
  </si>
  <si>
    <t>Cub Scout Handshake</t>
  </si>
  <si>
    <t>Cub Scout Motto</t>
  </si>
  <si>
    <t>Cub Scout Salute</t>
  </si>
  <si>
    <t>Cub Scout Sign</t>
  </si>
  <si>
    <t>Cubs:   1</t>
  </si>
  <si>
    <t>Date</t>
  </si>
  <si>
    <t>DATE:</t>
  </si>
  <si>
    <t>Decision Table</t>
  </si>
  <si>
    <t>Den</t>
  </si>
  <si>
    <t>Den Leader</t>
  </si>
  <si>
    <t>Den Leader's Name:</t>
  </si>
  <si>
    <t>DEN STATUS</t>
  </si>
  <si>
    <t>Earned</t>
  </si>
  <si>
    <t>E-Mail</t>
  </si>
  <si>
    <t>Fill in an "X" to show completed tasks:</t>
  </si>
  <si>
    <t>First</t>
  </si>
  <si>
    <t>First Meeting</t>
  </si>
  <si>
    <t>Home</t>
  </si>
  <si>
    <t>Key:</t>
  </si>
  <si>
    <t>Last</t>
  </si>
  <si>
    <t>Meeting Dates</t>
  </si>
  <si>
    <t>Name</t>
  </si>
  <si>
    <t>Name (Boy/Parents)</t>
  </si>
  <si>
    <t>Name:</t>
  </si>
  <si>
    <t>No.</t>
  </si>
  <si>
    <t>Notes:</t>
  </si>
  <si>
    <t>Phone</t>
  </si>
  <si>
    <t>Req'd</t>
  </si>
  <si>
    <t>Requirements To Do</t>
  </si>
  <si>
    <t>Second</t>
  </si>
  <si>
    <t>Term</t>
  </si>
  <si>
    <t>Terms</t>
  </si>
  <si>
    <t>What</t>
  </si>
  <si>
    <t>Scout Oath</t>
  </si>
  <si>
    <t>Scout Law</t>
  </si>
  <si>
    <t>CORE Adventures</t>
  </si>
  <si>
    <t>ELECTIVE Adventures</t>
  </si>
  <si>
    <t>Elec. Rules:</t>
  </si>
  <si>
    <t>Core Earned Status:</t>
  </si>
  <si>
    <t>Elective Earned Status:</t>
  </si>
  <si>
    <t>BOBCAT Requirements:</t>
  </si>
  <si>
    <t>BOBCAT Earned:</t>
  </si>
  <si>
    <t>Cyber Chip</t>
  </si>
  <si>
    <t xml:space="preserve">BOBCAT BADGE:  </t>
  </si>
  <si>
    <t>Other</t>
  </si>
  <si>
    <t>Core</t>
  </si>
  <si>
    <t>Elective</t>
  </si>
  <si>
    <t>Awarded</t>
  </si>
  <si>
    <t>DO NOT MODIFY TABLES BELOW</t>
  </si>
  <si>
    <t>BOBCAT:  (Note: Bobcat must be earned before any other rank but must only be earned once).</t>
  </si>
  <si>
    <t>TYPE:</t>
  </si>
  <si>
    <t>ACTIVITY:</t>
  </si>
  <si>
    <t>REQs:</t>
  </si>
  <si>
    <t xml:space="preserve">Pack:  </t>
  </si>
  <si>
    <t xml:space="preserve">Den:  </t>
  </si>
  <si>
    <t xml:space="preserve">Sponsor:  </t>
  </si>
  <si>
    <t xml:space="preserve">Regular Meeting Day / Time:  </t>
  </si>
  <si>
    <t xml:space="preserve">Regular Meeting Place:  </t>
  </si>
  <si>
    <t>1 - Often times filling this page out first makes it easier to identify a Den Leader.</t>
  </si>
  <si>
    <t>2 - Each month should have 2 or 3 Den Meetings and a Pack Meeting.</t>
  </si>
  <si>
    <t>3 - Do not forget Bobcat requirements for those that need them.</t>
  </si>
  <si>
    <t>4 - Read the handbook to help understand the program.</t>
  </si>
  <si>
    <t>5 - Attend all available training to better understand the Scouting program and provide a good program.</t>
  </si>
  <si>
    <t>Find the most convenient day, time,</t>
  </si>
  <si>
    <t>place for all families.</t>
  </si>
  <si>
    <t>Webelos Den People Planner</t>
  </si>
  <si>
    <t>Cast Iron Chef</t>
  </si>
  <si>
    <t>Duty to God &amp; You</t>
  </si>
  <si>
    <t>First Responder</t>
  </si>
  <si>
    <t>Stronger, Faster, Higher</t>
  </si>
  <si>
    <t>Webelos Walkabout</t>
  </si>
  <si>
    <t>Adventures in Science</t>
  </si>
  <si>
    <t>Aquanaut</t>
  </si>
  <si>
    <t>Art Explosion</t>
  </si>
  <si>
    <t>Build It</t>
  </si>
  <si>
    <t>Build My Own Hero</t>
  </si>
  <si>
    <t>Castaway</t>
  </si>
  <si>
    <t>Earth Rocks!</t>
  </si>
  <si>
    <t>Engineer</t>
  </si>
  <si>
    <t>Fix It</t>
  </si>
  <si>
    <t>Game Design</t>
  </si>
  <si>
    <t>Into the Wild</t>
  </si>
  <si>
    <t>Into the Woods</t>
  </si>
  <si>
    <t>Looking Back, Looking Forward</t>
  </si>
  <si>
    <t>Maestro!</t>
  </si>
  <si>
    <t>Moviemaking</t>
  </si>
  <si>
    <t>Project Family</t>
  </si>
  <si>
    <t>Sportsman</t>
  </si>
  <si>
    <t>Be Active Den Member for 3 months</t>
  </si>
  <si>
    <t>(Webelos Activities)</t>
  </si>
  <si>
    <t>Last Webelos Meeting</t>
  </si>
  <si>
    <t>WEBELOS OTHER:</t>
  </si>
  <si>
    <t>WEBELOS Rank Earned:</t>
  </si>
  <si>
    <t>Webelos Core Advenuture</t>
  </si>
  <si>
    <t>Webelos Rank</t>
  </si>
  <si>
    <t xml:space="preserve">WEBELOS RANK EARNED:  </t>
  </si>
  <si>
    <t xml:space="preserve">Sponsoring Organization:  </t>
  </si>
  <si>
    <t>Revision History:</t>
  </si>
  <si>
    <t>This spreadsheet incorporates Cub Scout rank requirements that are effective starting June 1, 2015.</t>
  </si>
  <si>
    <t>General</t>
  </si>
  <si>
    <t>Each sheet is protected.  This is meant to help everyone (even inexperienced Excel users) use this spreadsheet and not accidentally overwrite formulas.</t>
  </si>
  <si>
    <t>All white cells are meant for user input.</t>
  </si>
  <si>
    <t>All yellow cells contain static text or contain formulas.  These are write protected and may not be modified by the user.</t>
  </si>
  <si>
    <t>It is recommended you not modify the overall structure of this spreadsheet unless you are an experienced Excel user and understand how one cell can affect others by the use of formulas.</t>
  </si>
  <si>
    <t>This sheet can be used to help plan the program year.</t>
  </si>
  <si>
    <t>DenStatus</t>
  </si>
  <si>
    <t>Hide any columns for Cubs you do not have in your Den.  For example if you have 10 boys in your Den, hide columns Cub11 through Cub15.  This will improve readability in both electronic and printed copy.</t>
  </si>
  <si>
    <t>Cub Sheets (Cub1-Cub15)</t>
  </si>
  <si>
    <t>Track individual Cub progress.  The overall status of your Den is easily viewed on the DenStatus sheet.</t>
  </si>
  <si>
    <t>Hide any unused Cub sheets to improve navigation of this spreadsheet.  These sheets can then be unhidden if new boys join the Den.  Do NOT delete any sheets.</t>
  </si>
  <si>
    <t>Other Awards</t>
  </si>
  <si>
    <t>A Den Leader can track the Den's progress with other awards available to Cub Scouts.  The official Pack records will be kept by the Pack Advancement Chair.</t>
  </si>
  <si>
    <t>Description</t>
  </si>
  <si>
    <t>Outdoor Ethics</t>
  </si>
  <si>
    <t>Outdoor Activity Award</t>
  </si>
  <si>
    <t>Recruiter Strip</t>
  </si>
  <si>
    <t>Religious Emblem</t>
  </si>
  <si>
    <t>Whittling Chip</t>
  </si>
  <si>
    <t>World Conservation Award</t>
  </si>
  <si>
    <t>Summertime Activity Award</t>
  </si>
  <si>
    <t>BSA Family Member Award</t>
  </si>
  <si>
    <t xml:space="preserve">  = user data</t>
  </si>
  <si>
    <t>Freely use this spreadsheet.  If you find any errors or have suggested improvements, e-mail the author at TrackingSpreadsheetFeedback@gmail.com</t>
  </si>
  <si>
    <t>Author:  Scott Selhorst (Sunwatch District, Miami Valley Council, Ohio)</t>
  </si>
  <si>
    <t>Initial spreadsheet design was heavily influenced by tracking spreadsheets created by Rich Diesslin.</t>
  </si>
  <si>
    <t xml:space="preserve">   a.  Boy is 10-1/2 years old and has earned his Arrow of Light.</t>
  </si>
  <si>
    <t xml:space="preserve">   b.  Boy is 11 years old.</t>
  </si>
  <si>
    <t xml:space="preserve">   c.  Boy has completed the fifth grade.</t>
  </si>
  <si>
    <t>Turns 10-1/2</t>
  </si>
  <si>
    <t>Birthday</t>
  </si>
  <si>
    <t>Years Old</t>
  </si>
  <si>
    <t>2a</t>
  </si>
  <si>
    <t>2b</t>
  </si>
  <si>
    <t>2c</t>
  </si>
  <si>
    <t>2d</t>
  </si>
  <si>
    <t>3a</t>
  </si>
  <si>
    <t>3b</t>
  </si>
  <si>
    <t>3c</t>
  </si>
  <si>
    <t>3d</t>
  </si>
  <si>
    <t>3e</t>
  </si>
  <si>
    <t>3f</t>
  </si>
  <si>
    <t>3g</t>
  </si>
  <si>
    <t>3h</t>
  </si>
  <si>
    <t>3i</t>
  </si>
  <si>
    <t>4a</t>
  </si>
  <si>
    <t>4b</t>
  </si>
  <si>
    <t>Third</t>
  </si>
  <si>
    <t>7a</t>
  </si>
  <si>
    <t>7b</t>
  </si>
  <si>
    <t>7c</t>
  </si>
  <si>
    <t>1a</t>
  </si>
  <si>
    <t>1b</t>
  </si>
  <si>
    <t>1c</t>
  </si>
  <si>
    <t>2e</t>
  </si>
  <si>
    <t>2f</t>
  </si>
  <si>
    <t>2g</t>
  </si>
  <si>
    <t>2h</t>
  </si>
  <si>
    <t>6a</t>
  </si>
  <si>
    <t>6b</t>
  </si>
  <si>
    <t>6c</t>
  </si>
  <si>
    <t>4c</t>
  </si>
  <si>
    <t>4d</t>
  </si>
  <si>
    <t>4e</t>
  </si>
  <si>
    <t>4f</t>
  </si>
  <si>
    <t>4g</t>
  </si>
  <si>
    <t>4h</t>
  </si>
  <si>
    <t>4i</t>
  </si>
  <si>
    <t>4j</t>
  </si>
  <si>
    <t>4k</t>
  </si>
  <si>
    <t>4l</t>
  </si>
  <si>
    <t>4m</t>
  </si>
  <si>
    <t>4n</t>
  </si>
  <si>
    <t>4o</t>
  </si>
  <si>
    <t>4p</t>
  </si>
  <si>
    <t>4q</t>
  </si>
  <si>
    <t>4r</t>
  </si>
  <si>
    <t>4s</t>
  </si>
  <si>
    <t>4t</t>
  </si>
  <si>
    <t>4u</t>
  </si>
  <si>
    <t>9a</t>
  </si>
  <si>
    <t>9b</t>
  </si>
  <si>
    <t>5a</t>
  </si>
  <si>
    <t>5b</t>
  </si>
  <si>
    <t>5c</t>
  </si>
  <si>
    <t>5d</t>
  </si>
  <si>
    <t>5e</t>
  </si>
  <si>
    <t>5f</t>
  </si>
  <si>
    <t>5g</t>
  </si>
  <si>
    <t>5h</t>
  </si>
  <si>
    <t>5i</t>
  </si>
  <si>
    <t>AOL Core Advenuture</t>
  </si>
  <si>
    <t>ARROW OF LIGHT CORE ADVENTURES:</t>
  </si>
  <si>
    <t>Fourth</t>
  </si>
  <si>
    <t>1d</t>
  </si>
  <si>
    <t>1e</t>
  </si>
  <si>
    <t>ARROW OF LIGHT OTHER:</t>
  </si>
  <si>
    <t>Webelos Other</t>
  </si>
  <si>
    <t>AOL Other</t>
  </si>
  <si>
    <t>Webelos CORE Adventures:</t>
  </si>
  <si>
    <t>Webelos OTHER Requirements:</t>
  </si>
  <si>
    <t xml:space="preserve">WEBELOS CORE COMPLETED:  </t>
  </si>
  <si>
    <t xml:space="preserve">WEBELOS OTHER COMPLETED:  </t>
  </si>
  <si>
    <t>Building a Better World</t>
  </si>
  <si>
    <t>Duty in God in Action</t>
  </si>
  <si>
    <t>AOL CORE Adventures:</t>
  </si>
  <si>
    <t xml:space="preserve">AOL CORE COMPLETED:  </t>
  </si>
  <si>
    <t>Be Active Den Member for 6 months</t>
  </si>
  <si>
    <t>AOL OTHER Requirements:</t>
  </si>
  <si>
    <t xml:space="preserve">AOL OTHER COMPLETED:  </t>
  </si>
  <si>
    <t xml:space="preserve">ARROW OF LIGHT RANK EARNED:  </t>
  </si>
  <si>
    <t xml:space="preserve">WEBELOS ELECTIVE COMPLETED:  </t>
  </si>
  <si>
    <t xml:space="preserve"> AOL ELECTIVE COMPLETED:  </t>
  </si>
  <si>
    <t>Last AOL Meeting</t>
  </si>
  <si>
    <t>AOL Rank Earned:</t>
  </si>
  <si>
    <t>Webelos / Arrow of Light Den Meeting Planner</t>
  </si>
  <si>
    <t>Webelos and AOL Elective Advenuture</t>
  </si>
  <si>
    <t>AOL Rank</t>
  </si>
  <si>
    <t>Webelos CORE Complete:</t>
  </si>
  <si>
    <t>Webelos OTHER Complete:</t>
  </si>
  <si>
    <t>AOL CORE Complete:</t>
  </si>
  <si>
    <t>AOL OTHER Complete:</t>
  </si>
  <si>
    <t>WEBELOS and AOL ELECTIVE ADVENTURES:</t>
  </si>
  <si>
    <t>Webelos and AOL ELECTIVE Adventures:</t>
  </si>
  <si>
    <t>Webelos</t>
  </si>
  <si>
    <t>AOL</t>
  </si>
  <si>
    <t>ERROR</t>
  </si>
  <si>
    <t>Chosen</t>
  </si>
  <si>
    <t># of Ranks</t>
  </si>
  <si>
    <t>Error</t>
  </si>
  <si>
    <t>Error Flag</t>
  </si>
  <si>
    <t>Indicator</t>
  </si>
  <si>
    <t xml:space="preserve">(May only </t>
  </si>
  <si>
    <t>be one).</t>
  </si>
  <si>
    <t>Elective is counted towards which rank?  Only choose one !!</t>
  </si>
  <si>
    <t>Do not count any Electives if there are any Elective errors.</t>
  </si>
  <si>
    <t>DO NOT MODIFY TABLES BELOW.</t>
  </si>
  <si>
    <t>OK</t>
  </si>
  <si>
    <t>Indicators for</t>
  </si>
  <si>
    <t>all Electives</t>
  </si>
  <si>
    <t>DO NOT MODIFY</t>
  </si>
  <si>
    <t>Cub Scout Webelos and Arrow of Light Requirements Tracking Sheet Instructions</t>
  </si>
  <si>
    <t>Rename each Sheet tab from Cub to the boy's name.  This makes finding a boy's progress very easy.</t>
  </si>
  <si>
    <t>Cubs:  1</t>
  </si>
  <si>
    <t>Some default awards have already been entered.  The Den Leader may enter other awards in the white Description cells.</t>
  </si>
  <si>
    <t>The individual Webelos and Arrow of Light tracking spreadsheets will no longer be maintained.</t>
  </si>
  <si>
    <t>Cub Scout Webelos and Arrow of Light Requirements Tracking Sheet Revision History</t>
  </si>
  <si>
    <t>Version 1.0 (2016)</t>
  </si>
  <si>
    <t xml:space="preserve">Valid </t>
  </si>
  <si>
    <t>elective</t>
  </si>
  <si>
    <t>Valid</t>
  </si>
  <si>
    <t>Rank</t>
  </si>
  <si>
    <t>selected for</t>
  </si>
  <si>
    <t>See www.scouting.org/cyberchip.aspx for Cyber Chip requirements.</t>
  </si>
  <si>
    <t>National Summertime Pack Award</t>
  </si>
  <si>
    <t>STEM / Nova - Science Everywhere</t>
  </si>
  <si>
    <t>STEM / Nova - Down and Dirty</t>
  </si>
  <si>
    <t>STEM / Nova - Nova WILD!</t>
  </si>
  <si>
    <t>STEM / Nova - Out of this World</t>
  </si>
  <si>
    <t>STEM / Nova - Tech Talk</t>
  </si>
  <si>
    <t>STEM / Nova - Swing!</t>
  </si>
  <si>
    <t>STEM / Nova - 1-2-3 Go!</t>
  </si>
  <si>
    <t>STEM / Nova - Supernova Award</t>
  </si>
  <si>
    <t>The Webelos rank requires two Electives.  The Arrow of Light rank requires three Electives.  Once an Elective is completed, the corresponding Earned cell is filled.  The Den Leader must then designate if the Elective should be counted towards the Webelos or the Arrow of Light rank by placing an X in the appropriate Weblos (Column  X) or AOL (Column Y) cell for that Elective.  Each Elective can only be used for one rank.  If one rank is chosen, the Elective Rank Error Indicator cell will display a green OK.  If both ranks is chosen, the Elective Rank Error Indicator cell will display a red ERROR.  Any Electives flagged with an ERROR will not count towards either rank until the error is fixed by chosing only one rank.</t>
  </si>
  <si>
    <t>Webelos ELECTIVES Complete:</t>
  </si>
  <si>
    <t>AOL ELECTIVES Complete:</t>
  </si>
  <si>
    <t xml:space="preserve">   -------------------------------------------------------------------------------------------------------------------------&gt;</t>
  </si>
  <si>
    <t>DenRoster</t>
  </si>
  <si>
    <t>MeetingPlanner</t>
  </si>
  <si>
    <t>Turns 11</t>
  </si>
  <si>
    <t>Age 10-1/2 and earned the AOL</t>
  </si>
  <si>
    <t>Age 11</t>
  </si>
  <si>
    <t>Completed 5th grade</t>
  </si>
  <si>
    <t xml:space="preserve">ELIGIBLE TO JOIN BOY SCOUTS:  </t>
  </si>
  <si>
    <t>No</t>
  </si>
  <si>
    <t>Yes</t>
  </si>
  <si>
    <t xml:space="preserve">"Turns 10-1/2 Years Old" column is calculated from user-entered birthday. </t>
  </si>
  <si>
    <t xml:space="preserve">"Turns 11 Years Old" column is calculated from user-entered birthday. </t>
  </si>
  <si>
    <t>This sheet indicates when a boy is eligible to join Boy Scouts.  A boy may join Boy Scouts when any of the following three conditions are met.</t>
  </si>
  <si>
    <t>For formula use.</t>
  </si>
  <si>
    <t>Enter the date that Cub information was last updated into Cell C2.</t>
  </si>
  <si>
    <t>Enter all requested information.  The boy's birthday is important as it helps determine when a boy is eligible to enter Boy Scouts.</t>
  </si>
  <si>
    <t>This tracking spreadsheet can be used for both Webelos and Arrow of Light ranks.  Each rank has its own requirements.  Ensure you enter data in the correct areas (i.e. Webelos or Arrow of Light depending on what year your Cub Scouts are).  Webelos rank requires the following:  Bobcat, Webelos Core, Webelos Other, and Electives.  Arrow of Light rank requires the following:  Bobcat (if not already earned), Arrow of Light Core, Arrow of Light Other, and Electives.  The biggest difference from my previous tracking spreadsheets is the Elective requirements.  These are explained further in the next instruction.</t>
  </si>
  <si>
    <t>This spreadsheet combines the previous Webelos_2015_v2.0 and AOL_2015_v2.0 spreadsheets in an attempt to make it easier on the Den Leader leading a group of boys over this two year period.  It also allows boys to easily be added if they initially join during the Arrow of Light rank year.  This spreadsheet can also be used to quickly indicate if a boy is eligible to join Boy Scouts.</t>
  </si>
  <si>
    <t>Refers to detailed Bobcat information filled out for each Cub on the following sheets.</t>
  </si>
  <si>
    <t>Refers to detailed Webelos information filled out for each Cub on the following sheets.</t>
  </si>
  <si>
    <t>Refers to detailed Arrow of Light information filled out for each Cub on the following sheets.</t>
  </si>
  <si>
    <t>Refers to detailed Webelos and Arrow of Light Elective information filled out for each Cub on the following sheets.</t>
  </si>
  <si>
    <t>Is boy eligible to join Boys Scouts?  At least one of the following three criteria must be Yes.</t>
  </si>
  <si>
    <t>these 2 cells.</t>
  </si>
  <si>
    <t>The "Age 10-1/2 and earned the AOL" and "Age 11" cells are determined from birthdays on the DenRoster sheet, entries on the individual Cub sheets, and the date in Cell C2 on the DenStatus sheet.  The "Completed 5th grade" cells must be manually entered with "Yes" if the boy has completed the 5th grade.</t>
  </si>
  <si>
    <t>Comments</t>
  </si>
  <si>
    <t>Use this sheet to track attendance for Den meetings and any other important activities for the Den.  The attendance section is located below the requirements status.</t>
  </si>
  <si>
    <t>e.g., hike</t>
  </si>
  <si>
    <t>e.g., service project at park</t>
  </si>
  <si>
    <t>NOTE:  Care must be taken by Den Leaders because the © 2015 handbook no longer matches these new requirements.  National BSA should publish new handbooks by fall 2017 to match the new requirements.  The new requirements are located at http://www.scouting.org/filestore/cubscouts/pdf/CubScout_Advancement_Modifications.pdf.</t>
  </si>
  <si>
    <t>Version 2.0 (2016)</t>
  </si>
  <si>
    <t>This spreadsheet is based on Weblelos and Arrow of Light requirements published by National BSA</t>
  </si>
  <si>
    <t>and made effective 11/30/2016.</t>
  </si>
  <si>
    <t>a</t>
  </si>
  <si>
    <t>6-14</t>
  </si>
  <si>
    <t>6d</t>
  </si>
  <si>
    <t>Outdoorsman</t>
  </si>
  <si>
    <t>Option A</t>
  </si>
  <si>
    <t>Option B</t>
  </si>
  <si>
    <t>Revised Cub1-Cub15 sheets to match revised requirements made effective by National BSA on 11/30/16.  Arrow of Light Core Adventure Camper was renamed to Outdoorsman.</t>
  </si>
  <si>
    <t>Scouting Adventure</t>
  </si>
  <si>
    <t>Aware and Care</t>
  </si>
  <si>
    <t>6-7</t>
  </si>
  <si>
    <t>OR MOVE</t>
  </si>
  <si>
    <t>Version 2.1 (2016)</t>
  </si>
  <si>
    <t>Corrected formulas for Cast Iron Chef and Maestro! all Cub sheets.  For both adventures, my original formulas needed more requirements than were really needed before giving credit for adventure completion.  Specific cells changed were AG18 for Cast Iron Chef and AG98 for Maestro!</t>
  </si>
</sst>
</file>

<file path=xl/styles.xml><?xml version="1.0" encoding="utf-8"?>
<styleSheet xmlns="http://schemas.openxmlformats.org/spreadsheetml/2006/main">
  <numFmts count="2">
    <numFmt numFmtId="164" formatCode="m/d/yy"/>
    <numFmt numFmtId="165" formatCode="m/d/yy;@"/>
  </numFmts>
  <fonts count="12">
    <font>
      <sz val="10"/>
      <name val="Arial"/>
    </font>
    <font>
      <b/>
      <sz val="18"/>
      <name val="Arial"/>
      <family val="2"/>
    </font>
    <font>
      <b/>
      <sz val="12"/>
      <name val="Arial"/>
      <family val="2"/>
    </font>
    <font>
      <sz val="12"/>
      <name val="Arial"/>
      <family val="2"/>
    </font>
    <font>
      <b/>
      <sz val="10"/>
      <name val="Arial"/>
      <family val="2"/>
    </font>
    <font>
      <sz val="8"/>
      <name val="Arial"/>
      <family val="2"/>
    </font>
    <font>
      <b/>
      <sz val="10"/>
      <name val="Arial"/>
      <family val="2"/>
    </font>
    <font>
      <sz val="10"/>
      <name val="Arial"/>
      <family val="2"/>
    </font>
    <font>
      <sz val="10"/>
      <name val="Arial"/>
      <family val="2"/>
    </font>
    <font>
      <sz val="12"/>
      <name val="Arial"/>
      <family val="2"/>
    </font>
    <font>
      <b/>
      <sz val="12"/>
      <name val="Arial"/>
      <family val="2"/>
    </font>
    <font>
      <sz val="10"/>
      <color rgb="FFFF0000"/>
      <name val="Arial"/>
      <family val="2"/>
    </font>
  </fonts>
  <fills count="7">
    <fill>
      <patternFill patternType="none"/>
    </fill>
    <fill>
      <patternFill patternType="gray125"/>
    </fill>
    <fill>
      <patternFill patternType="solid">
        <fgColor indexed="23"/>
        <bgColor indexed="23"/>
      </patternFill>
    </fill>
    <fill>
      <patternFill patternType="solid">
        <fgColor indexed="43"/>
        <bgColor indexed="9"/>
      </patternFill>
    </fill>
    <fill>
      <patternFill patternType="solid">
        <fgColor rgb="FFFFFF99"/>
        <bgColor indexed="64"/>
      </patternFill>
    </fill>
    <fill>
      <patternFill patternType="solid">
        <fgColor rgb="FFFFFF99"/>
        <bgColor indexed="9"/>
      </patternFill>
    </fill>
    <fill>
      <patternFill patternType="solid">
        <fgColor theme="5"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right style="medium">
        <color indexed="64"/>
      </right>
      <top/>
      <bottom style="thin">
        <color indexed="64"/>
      </bottom>
      <diagonal/>
    </border>
    <border>
      <left/>
      <right style="thick">
        <color indexed="64"/>
      </right>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ck">
        <color indexed="64"/>
      </top>
      <bottom/>
      <diagonal/>
    </border>
  </borders>
  <cellStyleXfs count="10">
    <xf numFmtId="0" fontId="0" fillId="0" borderId="0"/>
    <xf numFmtId="4" fontId="8" fillId="0" borderId="0"/>
    <xf numFmtId="0" fontId="8" fillId="0" borderId="0"/>
    <xf numFmtId="0" fontId="8" fillId="2" borderId="0"/>
    <xf numFmtId="0" fontId="1" fillId="0" borderId="0"/>
    <xf numFmtId="0" fontId="8" fillId="0" borderId="0"/>
    <xf numFmtId="0" fontId="2" fillId="0" borderId="0"/>
    <xf numFmtId="3" fontId="8" fillId="0" borderId="0"/>
    <xf numFmtId="0" fontId="8" fillId="3" borderId="0">
      <alignment horizontal="center"/>
    </xf>
    <xf numFmtId="0" fontId="8" fillId="0" borderId="1">
      <alignment horizontal="left"/>
    </xf>
  </cellStyleXfs>
  <cellXfs count="411">
    <xf numFmtId="0" fontId="0" fillId="0" borderId="0" xfId="0"/>
    <xf numFmtId="0" fontId="8" fillId="0" borderId="0" xfId="1" applyNumberFormat="1" applyFill="1" applyAlignment="1" applyProtection="1">
      <alignment horizontal="left"/>
      <protection locked="0"/>
    </xf>
    <xf numFmtId="22" fontId="8" fillId="0" borderId="12" xfId="1" applyNumberFormat="1" applyFill="1" applyBorder="1" applyAlignment="1" applyProtection="1">
      <alignment horizontal="left"/>
      <protection locked="0"/>
    </xf>
    <xf numFmtId="0" fontId="8" fillId="0" borderId="14" xfId="1" applyNumberFormat="1" applyFill="1" applyBorder="1" applyAlignment="1" applyProtection="1">
      <alignment horizontal="left"/>
      <protection locked="0"/>
    </xf>
    <xf numFmtId="0" fontId="8" fillId="0" borderId="12" xfId="1" applyNumberFormat="1" applyFill="1" applyBorder="1" applyAlignment="1" applyProtection="1">
      <alignment horizontal="left"/>
      <protection locked="0"/>
    </xf>
    <xf numFmtId="0" fontId="7" fillId="0" borderId="1" xfId="1" applyNumberFormat="1" applyFont="1" applyFill="1" applyBorder="1" applyAlignment="1" applyProtection="1">
      <alignment horizontal="center"/>
      <protection locked="0"/>
    </xf>
    <xf numFmtId="0" fontId="8" fillId="0" borderId="0" xfId="1" applyNumberFormat="1" applyFill="1" applyAlignment="1" applyProtection="1">
      <alignment horizontal="left"/>
    </xf>
    <xf numFmtId="0" fontId="8" fillId="0" borderId="1" xfId="1" applyNumberFormat="1" applyFill="1" applyBorder="1" applyAlignment="1" applyProtection="1">
      <alignment horizontal="left"/>
    </xf>
    <xf numFmtId="0" fontId="4" fillId="0" borderId="0" xfId="1" applyNumberFormat="1" applyFont="1" applyFill="1" applyAlignment="1" applyProtection="1">
      <alignment horizontal="left"/>
    </xf>
    <xf numFmtId="14" fontId="8" fillId="0" borderId="0" xfId="1" applyNumberFormat="1" applyFill="1" applyAlignment="1" applyProtection="1">
      <alignment horizontal="left"/>
    </xf>
    <xf numFmtId="14" fontId="4" fillId="0" borderId="0" xfId="1" applyNumberFormat="1" applyFont="1" applyFill="1" applyAlignment="1" applyProtection="1">
      <alignment horizontal="left"/>
    </xf>
    <xf numFmtId="49" fontId="7" fillId="0" borderId="1" xfId="1" applyNumberFormat="1" applyFont="1" applyFill="1" applyBorder="1" applyAlignment="1" applyProtection="1">
      <alignment horizontal="center"/>
      <protection locked="0"/>
    </xf>
    <xf numFmtId="49" fontId="7" fillId="0" borderId="1" xfId="1" applyNumberFormat="1" applyFont="1" applyFill="1" applyBorder="1" applyAlignment="1" applyProtection="1">
      <alignment horizontal="left"/>
      <protection locked="0"/>
    </xf>
    <xf numFmtId="165" fontId="7" fillId="0" borderId="1" xfId="1" applyNumberFormat="1" applyFont="1" applyFill="1" applyBorder="1" applyAlignment="1" applyProtection="1">
      <alignment horizontal="center"/>
      <protection locked="0"/>
    </xf>
    <xf numFmtId="0" fontId="3" fillId="0" borderId="0" xfId="1" applyNumberFormat="1" applyFont="1" applyFill="1" applyAlignment="1">
      <alignment horizontal="center"/>
    </xf>
    <xf numFmtId="0" fontId="3" fillId="0" borderId="0" xfId="1" applyNumberFormat="1" applyFont="1" applyFill="1"/>
    <xf numFmtId="0" fontId="2" fillId="0" borderId="0" xfId="1" applyNumberFormat="1" applyFont="1" applyFill="1" applyAlignment="1">
      <alignment horizontal="center"/>
    </xf>
    <xf numFmtId="0" fontId="2" fillId="0" borderId="0" xfId="1" applyNumberFormat="1" applyFont="1" applyFill="1" applyAlignment="1">
      <alignment horizontal="left"/>
    </xf>
    <xf numFmtId="164" fontId="3" fillId="0" borderId="1" xfId="1" applyNumberFormat="1" applyFont="1" applyFill="1" applyBorder="1" applyAlignment="1" applyProtection="1">
      <alignment horizontal="center"/>
      <protection locked="0"/>
    </xf>
    <xf numFmtId="0" fontId="3" fillId="0" borderId="1" xfId="1" applyNumberFormat="1" applyFont="1" applyFill="1" applyBorder="1" applyAlignment="1" applyProtection="1">
      <alignment horizontal="center"/>
      <protection locked="0"/>
    </xf>
    <xf numFmtId="164" fontId="3" fillId="0" borderId="2" xfId="1" applyNumberFormat="1" applyFont="1" applyFill="1" applyBorder="1" applyAlignment="1" applyProtection="1">
      <alignment horizontal="center"/>
      <protection locked="0"/>
    </xf>
    <xf numFmtId="0" fontId="3" fillId="0" borderId="2" xfId="1" applyNumberFormat="1" applyFont="1" applyFill="1" applyBorder="1" applyAlignment="1" applyProtection="1">
      <alignment horizontal="center"/>
      <protection locked="0"/>
    </xf>
    <xf numFmtId="164" fontId="3" fillId="0" borderId="11" xfId="1" applyNumberFormat="1" applyFont="1" applyFill="1" applyBorder="1" applyAlignment="1" applyProtection="1">
      <alignment horizontal="center"/>
      <protection locked="0"/>
    </xf>
    <xf numFmtId="0" fontId="3" fillId="0" borderId="11" xfId="1" applyNumberFormat="1" applyFont="1" applyFill="1" applyBorder="1" applyAlignment="1" applyProtection="1">
      <alignment horizontal="center"/>
      <protection locked="0"/>
    </xf>
    <xf numFmtId="49" fontId="9" fillId="0" borderId="1" xfId="1" applyNumberFormat="1" applyFont="1" applyFill="1" applyBorder="1" applyAlignment="1" applyProtection="1">
      <alignment horizontal="left"/>
      <protection locked="0"/>
    </xf>
    <xf numFmtId="22" fontId="3" fillId="0" borderId="1" xfId="1" applyNumberFormat="1" applyFont="1" applyFill="1" applyBorder="1" applyAlignment="1" applyProtection="1">
      <alignment horizontal="center"/>
      <protection locked="0"/>
    </xf>
    <xf numFmtId="0" fontId="0" fillId="0" borderId="0" xfId="0" applyFill="1"/>
    <xf numFmtId="0" fontId="7" fillId="0" borderId="0" xfId="1" applyNumberFormat="1" applyFont="1" applyFill="1" applyAlignment="1">
      <alignment horizontal="left"/>
    </xf>
    <xf numFmtId="0" fontId="7" fillId="0" borderId="0" xfId="1" applyNumberFormat="1" applyFont="1" applyFill="1"/>
    <xf numFmtId="49" fontId="9" fillId="0" borderId="11" xfId="1" applyNumberFormat="1" applyFont="1" applyFill="1" applyBorder="1" applyAlignment="1" applyProtection="1">
      <alignment horizontal="left"/>
      <protection locked="0"/>
    </xf>
    <xf numFmtId="49" fontId="9" fillId="0" borderId="2" xfId="1" applyNumberFormat="1" applyFont="1" applyFill="1" applyBorder="1" applyAlignment="1" applyProtection="1">
      <alignment horizontal="left"/>
      <protection locked="0"/>
    </xf>
    <xf numFmtId="0" fontId="7" fillId="0" borderId="11" xfId="1" applyNumberFormat="1" applyFont="1" applyFill="1" applyBorder="1" applyAlignment="1" applyProtection="1">
      <alignment horizontal="center"/>
      <protection locked="0"/>
    </xf>
    <xf numFmtId="22" fontId="7" fillId="0" borderId="12" xfId="1" applyNumberFormat="1" applyFont="1" applyFill="1" applyBorder="1" applyAlignment="1" applyProtection="1">
      <alignment horizontal="left"/>
      <protection locked="0"/>
    </xf>
    <xf numFmtId="0" fontId="0" fillId="4" borderId="0" xfId="0" applyFill="1"/>
    <xf numFmtId="0" fontId="4" fillId="0" borderId="0" xfId="1" applyNumberFormat="1" applyFont="1" applyFill="1" applyAlignment="1">
      <alignment horizontal="center"/>
    </xf>
    <xf numFmtId="0" fontId="4" fillId="0" borderId="0" xfId="1" applyNumberFormat="1" applyFont="1" applyFill="1" applyAlignment="1">
      <alignment horizontal="left"/>
    </xf>
    <xf numFmtId="0" fontId="7" fillId="0" borderId="0" xfId="1" applyNumberFormat="1" applyFont="1" applyFill="1" applyAlignment="1">
      <alignment horizontal="center"/>
    </xf>
    <xf numFmtId="0" fontId="7" fillId="4" borderId="0" xfId="0" applyFont="1" applyFill="1"/>
    <xf numFmtId="0" fontId="7" fillId="5" borderId="0" xfId="1" applyNumberFormat="1" applyFont="1" applyFill="1"/>
    <xf numFmtId="0" fontId="7" fillId="5" borderId="0" xfId="1" applyNumberFormat="1" applyFont="1" applyFill="1" applyAlignment="1">
      <alignment horizontal="center"/>
    </xf>
    <xf numFmtId="0" fontId="7" fillId="0" borderId="0" xfId="0" applyFont="1"/>
    <xf numFmtId="0" fontId="4" fillId="4" borderId="0" xfId="0" applyFont="1" applyFill="1" applyBorder="1" applyAlignment="1"/>
    <xf numFmtId="0" fontId="4" fillId="4" borderId="7" xfId="0" applyFont="1" applyFill="1" applyBorder="1" applyAlignment="1"/>
    <xf numFmtId="0" fontId="7" fillId="5" borderId="1" xfId="1" applyNumberFormat="1" applyFont="1" applyFill="1" applyBorder="1" applyAlignment="1">
      <alignment horizontal="center" vertical="center"/>
    </xf>
    <xf numFmtId="0" fontId="7" fillId="5" borderId="1" xfId="1" applyNumberFormat="1" applyFont="1" applyFill="1" applyBorder="1" applyAlignment="1">
      <alignment horizontal="left" wrapText="1"/>
    </xf>
    <xf numFmtId="0" fontId="7" fillId="5" borderId="0" xfId="1" applyNumberFormat="1" applyFont="1" applyFill="1" applyAlignment="1">
      <alignment horizontal="center" vertical="center"/>
    </xf>
    <xf numFmtId="0" fontId="7" fillId="5" borderId="0" xfId="1" applyNumberFormat="1" applyFont="1" applyFill="1" applyAlignment="1">
      <alignment horizontal="left" wrapText="1"/>
    </xf>
    <xf numFmtId="0" fontId="7" fillId="5" borderId="0" xfId="1" applyNumberFormat="1" applyFont="1" applyFill="1" applyBorder="1" applyAlignment="1">
      <alignment horizontal="center" vertical="center"/>
    </xf>
    <xf numFmtId="0" fontId="7" fillId="5" borderId="0" xfId="1" applyNumberFormat="1" applyFont="1" applyFill="1" applyBorder="1" applyAlignment="1">
      <alignment horizontal="left" wrapText="1"/>
    </xf>
    <xf numFmtId="0" fontId="7" fillId="4" borderId="1" xfId="1" applyNumberFormat="1" applyFont="1" applyFill="1" applyBorder="1" applyAlignment="1" applyProtection="1">
      <alignment horizontal="left"/>
    </xf>
    <xf numFmtId="0" fontId="7" fillId="4" borderId="1" xfId="1" applyNumberFormat="1" applyFont="1" applyFill="1" applyBorder="1" applyAlignment="1" applyProtection="1">
      <alignment horizontal="center"/>
    </xf>
    <xf numFmtId="0" fontId="7" fillId="4" borderId="11" xfId="1" applyNumberFormat="1" applyFont="1" applyFill="1" applyBorder="1" applyAlignment="1" applyProtection="1">
      <alignment horizontal="center"/>
    </xf>
    <xf numFmtId="0" fontId="7" fillId="4" borderId="0" xfId="1" applyNumberFormat="1" applyFont="1" applyFill="1" applyAlignment="1" applyProtection="1">
      <alignment horizontal="center"/>
    </xf>
    <xf numFmtId="0" fontId="7" fillId="4" borderId="5" xfId="1" applyNumberFormat="1" applyFont="1" applyFill="1" applyBorder="1" applyAlignment="1" applyProtection="1">
      <alignment horizontal="center"/>
    </xf>
    <xf numFmtId="0" fontId="4" fillId="0" borderId="0" xfId="0" applyFont="1"/>
    <xf numFmtId="0" fontId="7" fillId="4" borderId="0" xfId="1" applyNumberFormat="1" applyFont="1" applyFill="1" applyBorder="1" applyAlignment="1" applyProtection="1">
      <alignment horizontal="center"/>
    </xf>
    <xf numFmtId="0" fontId="0" fillId="0" borderId="1" xfId="0" applyBorder="1" applyProtection="1">
      <protection locked="0"/>
    </xf>
    <xf numFmtId="0" fontId="2" fillId="4" borderId="0" xfId="1" applyNumberFormat="1" applyFont="1" applyFill="1" applyAlignment="1" applyProtection="1">
      <alignment horizontal="left"/>
    </xf>
    <xf numFmtId="0" fontId="2" fillId="4" borderId="0" xfId="1" applyNumberFormat="1" applyFont="1" applyFill="1" applyAlignment="1" applyProtection="1">
      <alignment horizontal="center"/>
    </xf>
    <xf numFmtId="0" fontId="2" fillId="4" borderId="0" xfId="1" applyNumberFormat="1" applyFont="1" applyFill="1" applyAlignment="1" applyProtection="1">
      <alignment horizontal="right"/>
    </xf>
    <xf numFmtId="0" fontId="10" fillId="4" borderId="0" xfId="1" applyNumberFormat="1" applyFont="1" applyFill="1" applyAlignment="1" applyProtection="1">
      <alignment horizontal="right"/>
    </xf>
    <xf numFmtId="0" fontId="2" fillId="4" borderId="1" xfId="1" applyNumberFormat="1" applyFont="1" applyFill="1" applyBorder="1" applyAlignment="1" applyProtection="1">
      <alignment horizontal="left"/>
    </xf>
    <xf numFmtId="0" fontId="2" fillId="4" borderId="1" xfId="1" applyNumberFormat="1" applyFont="1" applyFill="1" applyBorder="1" applyAlignment="1" applyProtection="1">
      <alignment horizontal="center"/>
    </xf>
    <xf numFmtId="0" fontId="9" fillId="4" borderId="0" xfId="1" applyNumberFormat="1" applyFont="1" applyFill="1" applyAlignment="1" applyProtection="1">
      <alignment horizontal="left"/>
    </xf>
    <xf numFmtId="0" fontId="3" fillId="4" borderId="0" xfId="1" applyNumberFormat="1" applyFont="1" applyFill="1" applyAlignment="1" applyProtection="1">
      <alignment horizontal="center"/>
    </xf>
    <xf numFmtId="0" fontId="3" fillId="4" borderId="0" xfId="1" applyNumberFormat="1" applyFont="1" applyFill="1" applyProtection="1"/>
    <xf numFmtId="0" fontId="10" fillId="4" borderId="0" xfId="1" applyNumberFormat="1" applyFont="1" applyFill="1" applyAlignment="1" applyProtection="1">
      <alignment horizontal="left"/>
    </xf>
    <xf numFmtId="0" fontId="2" fillId="4" borderId="0" xfId="1" applyNumberFormat="1" applyFont="1" applyFill="1" applyProtection="1"/>
    <xf numFmtId="0" fontId="3" fillId="4" borderId="0" xfId="1" applyNumberFormat="1" applyFont="1" applyFill="1" applyAlignment="1" applyProtection="1">
      <alignment horizontal="right"/>
    </xf>
    <xf numFmtId="0" fontId="2" fillId="4" borderId="3" xfId="1" applyNumberFormat="1" applyFont="1" applyFill="1" applyBorder="1" applyAlignment="1" applyProtection="1">
      <alignment horizontal="center"/>
    </xf>
    <xf numFmtId="0" fontId="2" fillId="4" borderId="10" xfId="1" applyNumberFormat="1" applyFont="1" applyFill="1" applyBorder="1" applyAlignment="1" applyProtection="1">
      <alignment horizontal="center"/>
    </xf>
    <xf numFmtId="0" fontId="2" fillId="4" borderId="11" xfId="1" applyNumberFormat="1" applyFont="1" applyFill="1" applyBorder="1" applyAlignment="1" applyProtection="1">
      <alignment horizontal="center"/>
    </xf>
    <xf numFmtId="0" fontId="3" fillId="4" borderId="10" xfId="1" applyNumberFormat="1" applyFont="1" applyFill="1" applyBorder="1" applyProtection="1"/>
    <xf numFmtId="0" fontId="3" fillId="4" borderId="6" xfId="1" applyNumberFormat="1" applyFont="1" applyFill="1" applyBorder="1" applyAlignment="1" applyProtection="1">
      <alignment horizontal="left"/>
    </xf>
    <xf numFmtId="0" fontId="9" fillId="4" borderId="8" xfId="1" applyNumberFormat="1" applyFont="1" applyFill="1" applyBorder="1" applyAlignment="1" applyProtection="1">
      <alignment horizontal="center"/>
    </xf>
    <xf numFmtId="0" fontId="10" fillId="4" borderId="2" xfId="1" applyNumberFormat="1" applyFont="1" applyFill="1" applyBorder="1" applyAlignment="1" applyProtection="1">
      <alignment horizontal="center"/>
    </xf>
    <xf numFmtId="0" fontId="2" fillId="4" borderId="8" xfId="1" applyNumberFormat="1" applyFont="1" applyFill="1" applyBorder="1" applyAlignment="1" applyProtection="1">
      <alignment horizontal="center"/>
    </xf>
    <xf numFmtId="0" fontId="2" fillId="4" borderId="6" xfId="1" applyNumberFormat="1" applyFont="1" applyFill="1" applyBorder="1" applyAlignment="1" applyProtection="1">
      <alignment horizontal="center"/>
    </xf>
    <xf numFmtId="0" fontId="3" fillId="4" borderId="2" xfId="1" applyNumberFormat="1" applyFont="1" applyFill="1" applyBorder="1" applyAlignment="1" applyProtection="1">
      <alignment horizontal="center"/>
    </xf>
    <xf numFmtId="22" fontId="3" fillId="4" borderId="1" xfId="1" applyNumberFormat="1" applyFont="1" applyFill="1" applyBorder="1" applyAlignment="1" applyProtection="1">
      <alignment horizontal="center"/>
    </xf>
    <xf numFmtId="0" fontId="3" fillId="4" borderId="12" xfId="1" applyNumberFormat="1" applyFont="1" applyFill="1" applyBorder="1" applyProtection="1"/>
    <xf numFmtId="0" fontId="3" fillId="4" borderId="9" xfId="1" applyNumberFormat="1" applyFont="1" applyFill="1" applyBorder="1" applyProtection="1"/>
    <xf numFmtId="0" fontId="9" fillId="4" borderId="12" xfId="1" applyNumberFormat="1" applyFont="1" applyFill="1" applyBorder="1" applyProtection="1"/>
    <xf numFmtId="0" fontId="9" fillId="4" borderId="9" xfId="1" applyNumberFormat="1" applyFont="1" applyFill="1" applyBorder="1" applyProtection="1"/>
    <xf numFmtId="0" fontId="3" fillId="4" borderId="3" xfId="1" applyNumberFormat="1" applyFont="1" applyFill="1" applyBorder="1" applyAlignment="1" applyProtection="1">
      <alignment horizontal="left"/>
    </xf>
    <xf numFmtId="0" fontId="2" fillId="4" borderId="12" xfId="1" applyNumberFormat="1" applyFont="1" applyFill="1" applyBorder="1" applyAlignment="1" applyProtection="1">
      <alignment horizontal="left"/>
    </xf>
    <xf numFmtId="0" fontId="2" fillId="4" borderId="6" xfId="1" applyNumberFormat="1" applyFont="1" applyFill="1" applyBorder="1" applyAlignment="1" applyProtection="1">
      <alignment horizontal="left"/>
    </xf>
    <xf numFmtId="0" fontId="3" fillId="4" borderId="8" xfId="1" applyNumberFormat="1" applyFont="1" applyFill="1" applyBorder="1" applyProtection="1"/>
    <xf numFmtId="0" fontId="3" fillId="4" borderId="8" xfId="1" applyNumberFormat="1" applyFont="1" applyFill="1" applyBorder="1" applyAlignment="1" applyProtection="1">
      <alignment wrapText="1"/>
    </xf>
    <xf numFmtId="22" fontId="3" fillId="4" borderId="18" xfId="1" applyNumberFormat="1" applyFont="1" applyFill="1" applyBorder="1" applyAlignment="1" applyProtection="1">
      <alignment horizontal="left"/>
    </xf>
    <xf numFmtId="0" fontId="3" fillId="4" borderId="0" xfId="1" applyNumberFormat="1" applyFont="1" applyFill="1" applyAlignment="1" applyProtection="1">
      <alignment horizontal="left"/>
    </xf>
    <xf numFmtId="0" fontId="7" fillId="4" borderId="0" xfId="1" applyNumberFormat="1" applyFont="1" applyFill="1" applyAlignment="1" applyProtection="1">
      <alignment horizontal="left"/>
    </xf>
    <xf numFmtId="0" fontId="6" fillId="4" borderId="3" xfId="1" applyNumberFormat="1" applyFont="1" applyFill="1" applyBorder="1" applyAlignment="1" applyProtection="1">
      <alignment horizontal="left"/>
    </xf>
    <xf numFmtId="0" fontId="7" fillId="4" borderId="10" xfId="1" applyNumberFormat="1" applyFont="1" applyFill="1" applyBorder="1" applyAlignment="1" applyProtection="1">
      <alignment horizontal="left"/>
    </xf>
    <xf numFmtId="0" fontId="7" fillId="4" borderId="9" xfId="1" applyNumberFormat="1" applyFont="1" applyFill="1" applyBorder="1" applyAlignment="1" applyProtection="1">
      <alignment horizontal="left"/>
    </xf>
    <xf numFmtId="0" fontId="8" fillId="4" borderId="0" xfId="1" applyNumberFormat="1" applyFill="1" applyAlignment="1" applyProtection="1">
      <alignment horizontal="left"/>
    </xf>
    <xf numFmtId="0" fontId="4" fillId="4" borderId="0" xfId="1" applyNumberFormat="1" applyFont="1" applyFill="1" applyAlignment="1" applyProtection="1">
      <alignment horizontal="left"/>
    </xf>
    <xf numFmtId="0" fontId="7" fillId="4" borderId="4" xfId="1" applyNumberFormat="1" applyFont="1" applyFill="1" applyBorder="1" applyAlignment="1" applyProtection="1">
      <alignment horizontal="right"/>
    </xf>
    <xf numFmtId="0" fontId="6" fillId="4" borderId="6" xfId="1" applyNumberFormat="1" applyFont="1" applyFill="1" applyBorder="1" applyAlignment="1" applyProtection="1">
      <alignment horizontal="center"/>
    </xf>
    <xf numFmtId="0" fontId="7" fillId="4" borderId="8" xfId="1" applyNumberFormat="1" applyFont="1" applyFill="1" applyBorder="1" applyAlignment="1" applyProtection="1">
      <alignment horizontal="center"/>
    </xf>
    <xf numFmtId="0" fontId="7" fillId="4" borderId="7" xfId="1" applyNumberFormat="1" applyFont="1" applyFill="1" applyBorder="1" applyAlignment="1" applyProtection="1">
      <alignment horizontal="center"/>
    </xf>
    <xf numFmtId="0" fontId="7" fillId="4" borderId="2" xfId="1" applyNumberFormat="1" applyFont="1" applyFill="1" applyBorder="1" applyAlignment="1" applyProtection="1">
      <alignment horizontal="center"/>
    </xf>
    <xf numFmtId="0" fontId="6" fillId="4" borderId="0" xfId="1" applyNumberFormat="1" applyFont="1" applyFill="1" applyAlignment="1" applyProtection="1">
      <alignment horizontal="left"/>
    </xf>
    <xf numFmtId="0" fontId="6" fillId="4" borderId="1" xfId="1" applyNumberFormat="1" applyFont="1" applyFill="1" applyBorder="1" applyAlignment="1" applyProtection="1">
      <alignment horizontal="left"/>
    </xf>
    <xf numFmtId="0" fontId="7" fillId="4" borderId="12" xfId="1" applyNumberFormat="1" applyFont="1" applyFill="1" applyBorder="1" applyAlignment="1" applyProtection="1">
      <alignment horizontal="left"/>
    </xf>
    <xf numFmtId="0" fontId="7" fillId="4" borderId="14" xfId="1" applyNumberFormat="1" applyFont="1" applyFill="1" applyBorder="1" applyAlignment="1" applyProtection="1">
      <alignment horizontal="left"/>
    </xf>
    <xf numFmtId="0" fontId="7" fillId="4" borderId="0" xfId="1" applyNumberFormat="1" applyFont="1" applyFill="1" applyBorder="1" applyAlignment="1" applyProtection="1">
      <alignment horizontal="left"/>
    </xf>
    <xf numFmtId="0" fontId="6" fillId="4" borderId="20" xfId="1" applyNumberFormat="1" applyFont="1" applyFill="1" applyBorder="1" applyAlignment="1" applyProtection="1">
      <alignment horizontal="right"/>
    </xf>
    <xf numFmtId="0" fontId="7" fillId="4" borderId="13" xfId="1" applyNumberFormat="1" applyFont="1" applyFill="1" applyBorder="1" applyAlignment="1" applyProtection="1">
      <alignment horizontal="center"/>
    </xf>
    <xf numFmtId="0" fontId="7" fillId="4" borderId="19" xfId="1" applyNumberFormat="1" applyFont="1" applyFill="1" applyBorder="1" applyAlignment="1" applyProtection="1">
      <alignment horizontal="center"/>
    </xf>
    <xf numFmtId="22" fontId="7" fillId="4" borderId="0" xfId="1" applyNumberFormat="1" applyFont="1" applyFill="1" applyAlignment="1" applyProtection="1">
      <alignment horizontal="left"/>
    </xf>
    <xf numFmtId="0" fontId="7" fillId="4" borderId="23" xfId="1" applyNumberFormat="1" applyFont="1" applyFill="1" applyBorder="1" applyAlignment="1" applyProtection="1">
      <alignment horizontal="left"/>
    </xf>
    <xf numFmtId="22" fontId="7" fillId="4" borderId="1" xfId="1" applyNumberFormat="1" applyFont="1" applyFill="1" applyBorder="1" applyAlignment="1" applyProtection="1">
      <alignment horizontal="left"/>
    </xf>
    <xf numFmtId="0" fontId="7" fillId="4" borderId="1" xfId="1" applyNumberFormat="1" applyFont="1" applyFill="1" applyBorder="1" applyAlignment="1" applyProtection="1">
      <alignment horizontal="center" vertical="center"/>
    </xf>
    <xf numFmtId="0" fontId="7" fillId="4" borderId="1" xfId="1" applyNumberFormat="1" applyFont="1" applyFill="1" applyBorder="1" applyAlignment="1" applyProtection="1">
      <alignment horizontal="left" wrapText="1"/>
    </xf>
    <xf numFmtId="0" fontId="7" fillId="4" borderId="22" xfId="1" applyNumberFormat="1" applyFont="1" applyFill="1" applyBorder="1" applyAlignment="1" applyProtection="1">
      <alignment horizontal="center"/>
    </xf>
    <xf numFmtId="0" fontId="7" fillId="4" borderId="21" xfId="1" applyNumberFormat="1" applyFont="1" applyFill="1" applyBorder="1" applyAlignment="1" applyProtection="1">
      <alignment horizontal="center"/>
    </xf>
    <xf numFmtId="0" fontId="7" fillId="4" borderId="14" xfId="1" applyNumberFormat="1" applyFont="1" applyFill="1" applyBorder="1" applyAlignment="1" applyProtection="1">
      <alignment horizontal="center"/>
    </xf>
    <xf numFmtId="0" fontId="7" fillId="4" borderId="9" xfId="1" applyNumberFormat="1" applyFont="1" applyFill="1" applyBorder="1" applyAlignment="1" applyProtection="1">
      <alignment horizontal="center"/>
    </xf>
    <xf numFmtId="0" fontId="7" fillId="4" borderId="11" xfId="1" applyNumberFormat="1" applyFont="1" applyFill="1" applyBorder="1" applyAlignment="1" applyProtection="1">
      <alignment horizontal="left"/>
    </xf>
    <xf numFmtId="0" fontId="7" fillId="4" borderId="11" xfId="1" applyNumberFormat="1" applyFont="1" applyFill="1" applyBorder="1" applyAlignment="1" applyProtection="1">
      <alignment horizontal="center" vertical="center"/>
    </xf>
    <xf numFmtId="0" fontId="7" fillId="4" borderId="11" xfId="1" applyNumberFormat="1" applyFont="1" applyFill="1" applyBorder="1" applyAlignment="1" applyProtection="1">
      <alignment horizontal="left" wrapText="1"/>
    </xf>
    <xf numFmtId="0" fontId="7" fillId="4" borderId="15" xfId="1" applyNumberFormat="1" applyFont="1" applyFill="1" applyBorder="1" applyAlignment="1" applyProtection="1">
      <alignment horizontal="center"/>
    </xf>
    <xf numFmtId="0" fontId="6" fillId="4" borderId="15" xfId="1" applyNumberFormat="1" applyFont="1" applyFill="1" applyBorder="1" applyAlignment="1" applyProtection="1">
      <alignment horizontal="right"/>
    </xf>
    <xf numFmtId="14" fontId="7" fillId="4" borderId="13" xfId="1" applyNumberFormat="1" applyFont="1" applyFill="1" applyBorder="1" applyAlignment="1" applyProtection="1">
      <alignment horizontal="center"/>
    </xf>
    <xf numFmtId="0" fontId="6" fillId="4" borderId="0" xfId="1" applyNumberFormat="1" applyFont="1" applyFill="1" applyBorder="1" applyAlignment="1" applyProtection="1">
      <alignment horizontal="right"/>
    </xf>
    <xf numFmtId="0" fontId="7" fillId="4" borderId="22" xfId="1" applyNumberFormat="1" applyFont="1" applyFill="1" applyBorder="1" applyAlignment="1" applyProtection="1">
      <alignment horizontal="left"/>
    </xf>
    <xf numFmtId="22" fontId="6" fillId="4" borderId="0" xfId="1" applyNumberFormat="1" applyFont="1" applyFill="1" applyAlignment="1" applyProtection="1">
      <alignment horizontal="left"/>
    </xf>
    <xf numFmtId="22" fontId="6" fillId="4" borderId="1" xfId="1" applyNumberFormat="1" applyFont="1" applyFill="1" applyBorder="1" applyAlignment="1" applyProtection="1">
      <alignment horizontal="center"/>
    </xf>
    <xf numFmtId="0" fontId="6" fillId="4" borderId="1" xfId="1" applyNumberFormat="1" applyFont="1" applyFill="1" applyBorder="1" applyAlignment="1" applyProtection="1">
      <alignment horizontal="center"/>
    </xf>
    <xf numFmtId="0" fontId="6" fillId="4" borderId="12" xfId="1" applyNumberFormat="1" applyFont="1" applyFill="1" applyBorder="1" applyAlignment="1" applyProtection="1">
      <alignment horizontal="center"/>
    </xf>
    <xf numFmtId="165" fontId="7" fillId="4" borderId="1" xfId="1" applyNumberFormat="1" applyFont="1" applyFill="1" applyBorder="1" applyAlignment="1" applyProtection="1">
      <alignment horizontal="center"/>
    </xf>
    <xf numFmtId="14" fontId="7" fillId="4" borderId="0" xfId="1" applyNumberFormat="1" applyFont="1" applyFill="1" applyAlignment="1" applyProtection="1">
      <alignment horizontal="center"/>
    </xf>
    <xf numFmtId="14" fontId="7" fillId="4" borderId="0" xfId="1" applyNumberFormat="1" applyFont="1" applyFill="1" applyAlignment="1" applyProtection="1">
      <alignment horizontal="left"/>
    </xf>
    <xf numFmtId="0" fontId="4" fillId="4" borderId="0" xfId="0" applyFont="1" applyFill="1" applyBorder="1" applyAlignment="1"/>
    <xf numFmtId="0" fontId="8" fillId="4" borderId="1" xfId="1" applyNumberFormat="1" applyFill="1" applyBorder="1" applyAlignment="1" applyProtection="1">
      <alignment horizontal="left"/>
    </xf>
    <xf numFmtId="0" fontId="8" fillId="4" borderId="1" xfId="1" applyNumberFormat="1" applyFill="1" applyBorder="1" applyAlignment="1" applyProtection="1">
      <alignment horizontal="center"/>
    </xf>
    <xf numFmtId="0" fontId="8" fillId="4" borderId="1" xfId="1" applyNumberFormat="1" applyFill="1" applyBorder="1" applyAlignment="1" applyProtection="1">
      <alignment horizontal="center" vertical="center"/>
    </xf>
    <xf numFmtId="0" fontId="8" fillId="4" borderId="12" xfId="1" applyNumberFormat="1" applyFill="1" applyBorder="1" applyAlignment="1" applyProtection="1">
      <alignment horizontal="left"/>
    </xf>
    <xf numFmtId="0" fontId="4" fillId="4" borderId="0" xfId="1" applyNumberFormat="1" applyFont="1" applyFill="1" applyBorder="1" applyAlignment="1" applyProtection="1">
      <alignment horizontal="left"/>
    </xf>
    <xf numFmtId="0" fontId="8" fillId="4" borderId="0" xfId="1" applyNumberFormat="1" applyFill="1" applyBorder="1" applyAlignment="1" applyProtection="1">
      <alignment horizontal="left"/>
    </xf>
    <xf numFmtId="0" fontId="8" fillId="4" borderId="0" xfId="1" applyNumberFormat="1" applyFill="1" applyAlignment="1" applyProtection="1">
      <alignment horizontal="right"/>
    </xf>
    <xf numFmtId="164" fontId="8" fillId="4" borderId="0" xfId="1" applyNumberFormat="1" applyFill="1" applyAlignment="1" applyProtection="1">
      <alignment horizontal="left"/>
    </xf>
    <xf numFmtId="0" fontId="8" fillId="4" borderId="14" xfId="1" applyNumberFormat="1" applyFill="1" applyBorder="1" applyAlignment="1" applyProtection="1">
      <alignment horizontal="left"/>
    </xf>
    <xf numFmtId="0" fontId="8" fillId="4" borderId="9" xfId="1" applyNumberFormat="1" applyFill="1" applyBorder="1" applyAlignment="1" applyProtection="1">
      <alignment horizontal="left"/>
    </xf>
    <xf numFmtId="0" fontId="8" fillId="4" borderId="0" xfId="1" applyNumberFormat="1" applyFill="1" applyAlignment="1" applyProtection="1">
      <alignment horizontal="center"/>
    </xf>
    <xf numFmtId="22" fontId="8" fillId="4" borderId="1" xfId="1" applyNumberFormat="1" applyFill="1" applyBorder="1" applyAlignment="1" applyProtection="1">
      <alignment horizontal="center"/>
    </xf>
    <xf numFmtId="0" fontId="8" fillId="4" borderId="12" xfId="1" applyNumberFormat="1" applyFill="1" applyBorder="1" applyAlignment="1" applyProtection="1">
      <alignment horizontal="center"/>
    </xf>
    <xf numFmtId="0" fontId="7" fillId="4" borderId="2" xfId="1" applyNumberFormat="1" applyFont="1" applyFill="1" applyBorder="1" applyAlignment="1" applyProtection="1">
      <alignment horizontal="left"/>
    </xf>
    <xf numFmtId="0" fontId="8" fillId="4" borderId="2" xfId="1" applyNumberFormat="1" applyFill="1" applyBorder="1" applyAlignment="1" applyProtection="1">
      <alignment horizontal="center"/>
    </xf>
    <xf numFmtId="0" fontId="8" fillId="4" borderId="1" xfId="1" applyNumberFormat="1" applyFill="1" applyBorder="1" applyAlignment="1" applyProtection="1">
      <alignment horizontal="left" wrapText="1"/>
    </xf>
    <xf numFmtId="0" fontId="8" fillId="4" borderId="12" xfId="1" applyNumberFormat="1" applyFill="1" applyBorder="1" applyAlignment="1" applyProtection="1">
      <alignment horizontal="center" vertical="center"/>
    </xf>
    <xf numFmtId="0" fontId="8" fillId="4" borderId="0" xfId="1" applyNumberFormat="1" applyFill="1" applyBorder="1" applyAlignment="1" applyProtection="1">
      <alignment horizontal="center"/>
    </xf>
    <xf numFmtId="0" fontId="7" fillId="4" borderId="9" xfId="1" applyNumberFormat="1" applyFont="1" applyFill="1" applyBorder="1" applyAlignment="1" applyProtection="1">
      <alignment horizontal="right"/>
    </xf>
    <xf numFmtId="0" fontId="8" fillId="4" borderId="11" xfId="1" applyNumberFormat="1" applyFill="1" applyBorder="1" applyAlignment="1" applyProtection="1">
      <alignment horizontal="center"/>
    </xf>
    <xf numFmtId="164" fontId="8" fillId="4" borderId="0" xfId="1" applyNumberFormat="1" applyFill="1" applyBorder="1" applyAlignment="1" applyProtection="1">
      <alignment horizontal="center"/>
    </xf>
    <xf numFmtId="22" fontId="8" fillId="4" borderId="14" xfId="1" applyNumberFormat="1" applyFill="1" applyBorder="1" applyAlignment="1" applyProtection="1">
      <alignment horizontal="left"/>
    </xf>
    <xf numFmtId="0" fontId="8" fillId="4" borderId="11" xfId="1" applyNumberFormat="1" applyFill="1" applyBorder="1" applyAlignment="1" applyProtection="1">
      <alignment horizontal="left"/>
    </xf>
    <xf numFmtId="0" fontId="7" fillId="0" borderId="1" xfId="1" applyNumberFormat="1" applyFont="1" applyFill="1" applyBorder="1" applyAlignment="1" applyProtection="1">
      <alignment horizontal="center" vertical="center"/>
      <protection locked="0"/>
    </xf>
    <xf numFmtId="0" fontId="7" fillId="4" borderId="24" xfId="1" applyNumberFormat="1" applyFont="1" applyFill="1" applyBorder="1" applyAlignment="1" applyProtection="1">
      <alignment horizontal="center"/>
    </xf>
    <xf numFmtId="0" fontId="7" fillId="4" borderId="10" xfId="1" applyNumberFormat="1" applyFont="1" applyFill="1" applyBorder="1" applyAlignment="1" applyProtection="1">
      <alignment horizontal="center"/>
    </xf>
    <xf numFmtId="0" fontId="7" fillId="5" borderId="11" xfId="1" applyNumberFormat="1" applyFont="1" applyFill="1" applyBorder="1" applyAlignment="1">
      <alignment horizontal="left" wrapText="1"/>
    </xf>
    <xf numFmtId="0" fontId="7" fillId="5" borderId="16" xfId="1" applyNumberFormat="1" applyFont="1" applyFill="1" applyBorder="1" applyAlignment="1">
      <alignment horizontal="left" wrapText="1"/>
    </xf>
    <xf numFmtId="0" fontId="7" fillId="5" borderId="2" xfId="1" applyNumberFormat="1" applyFont="1" applyFill="1" applyBorder="1" applyAlignment="1">
      <alignment horizontal="left" wrapText="1"/>
    </xf>
    <xf numFmtId="0" fontId="3" fillId="4" borderId="0" xfId="1" applyNumberFormat="1" applyFont="1" applyFill="1" applyAlignment="1">
      <alignment horizontal="left"/>
    </xf>
    <xf numFmtId="0" fontId="2" fillId="4" borderId="11" xfId="1" applyNumberFormat="1" applyFont="1" applyFill="1" applyBorder="1" applyAlignment="1">
      <alignment horizontal="center"/>
    </xf>
    <xf numFmtId="0" fontId="2" fillId="4" borderId="12" xfId="1" applyNumberFormat="1" applyFont="1" applyFill="1" applyBorder="1" applyAlignment="1" applyProtection="1">
      <alignment horizontal="center"/>
    </xf>
    <xf numFmtId="0" fontId="2" fillId="4" borderId="2" xfId="1" applyNumberFormat="1" applyFont="1" applyFill="1" applyBorder="1" applyAlignment="1">
      <alignment horizontal="center"/>
    </xf>
    <xf numFmtId="0" fontId="9" fillId="0" borderId="7" xfId="1" applyNumberFormat="1" applyFont="1" applyFill="1" applyBorder="1" applyAlignment="1" applyProtection="1">
      <alignment horizontal="left"/>
      <protection locked="0"/>
    </xf>
    <xf numFmtId="0" fontId="9" fillId="0" borderId="14" xfId="1" applyNumberFormat="1" applyFont="1" applyFill="1" applyBorder="1" applyAlignment="1" applyProtection="1">
      <alignment horizontal="left"/>
      <protection locked="0"/>
    </xf>
    <xf numFmtId="0" fontId="8" fillId="4" borderId="12" xfId="1" applyNumberFormat="1" applyFill="1" applyBorder="1" applyAlignment="1" applyProtection="1">
      <alignment horizontal="center"/>
    </xf>
    <xf numFmtId="49" fontId="3" fillId="0" borderId="7" xfId="1" applyNumberFormat="1" applyFont="1" applyFill="1" applyBorder="1" applyAlignment="1" applyProtection="1">
      <alignment horizontal="left"/>
      <protection locked="0"/>
    </xf>
    <xf numFmtId="49" fontId="3" fillId="0" borderId="14" xfId="1" applyNumberFormat="1" applyFont="1" applyFill="1" applyBorder="1" applyAlignment="1" applyProtection="1">
      <alignment horizontal="left"/>
      <protection locked="0"/>
    </xf>
    <xf numFmtId="49" fontId="3" fillId="4" borderId="0" xfId="1" applyNumberFormat="1" applyFont="1" applyFill="1" applyAlignment="1" applyProtection="1">
      <alignment horizontal="left"/>
    </xf>
    <xf numFmtId="22" fontId="8" fillId="4" borderId="12" xfId="1" applyNumberFormat="1" applyFill="1" applyBorder="1" applyAlignment="1" applyProtection="1">
      <alignment horizontal="left"/>
    </xf>
    <xf numFmtId="0" fontId="8" fillId="4" borderId="14" xfId="1" applyNumberFormat="1" applyFill="1" applyBorder="1" applyAlignment="1" applyProtection="1">
      <alignment horizontal="center"/>
    </xf>
    <xf numFmtId="14" fontId="8" fillId="0" borderId="2" xfId="1" applyNumberFormat="1" applyFill="1" applyBorder="1" applyAlignment="1" applyProtection="1">
      <alignment horizontal="center"/>
      <protection locked="0"/>
    </xf>
    <xf numFmtId="14" fontId="8" fillId="0" borderId="1" xfId="1" applyNumberFormat="1" applyFill="1" applyBorder="1" applyAlignment="1" applyProtection="1">
      <alignment horizontal="center"/>
      <protection locked="0"/>
    </xf>
    <xf numFmtId="165" fontId="8" fillId="0" borderId="2" xfId="1" applyNumberFormat="1" applyFill="1" applyBorder="1" applyAlignment="1" applyProtection="1">
      <alignment horizontal="center"/>
      <protection locked="0"/>
    </xf>
    <xf numFmtId="0" fontId="7" fillId="0" borderId="26" xfId="1" applyNumberFormat="1" applyFont="1" applyFill="1" applyBorder="1" applyAlignment="1" applyProtection="1">
      <alignment horizontal="center"/>
      <protection locked="0"/>
    </xf>
    <xf numFmtId="0" fontId="7" fillId="4" borderId="30" xfId="1" applyNumberFormat="1" applyFont="1" applyFill="1" applyBorder="1" applyAlignment="1" applyProtection="1">
      <alignment horizontal="center"/>
    </xf>
    <xf numFmtId="0" fontId="8" fillId="4" borderId="29" xfId="1" applyNumberFormat="1" applyFill="1" applyBorder="1" applyAlignment="1" applyProtection="1">
      <alignment horizontal="center"/>
    </xf>
    <xf numFmtId="0" fontId="7" fillId="4" borderId="29" xfId="1" applyNumberFormat="1" applyFont="1" applyFill="1" applyBorder="1" applyAlignment="1" applyProtection="1">
      <alignment horizontal="center"/>
    </xf>
    <xf numFmtId="0" fontId="7" fillId="0" borderId="26" xfId="1" applyNumberFormat="1" applyFont="1" applyFill="1" applyBorder="1" applyAlignment="1" applyProtection="1">
      <alignment horizontal="center" vertical="center"/>
      <protection locked="0"/>
    </xf>
    <xf numFmtId="0" fontId="8" fillId="4" borderId="6" xfId="1" applyNumberFormat="1" applyFill="1" applyBorder="1" applyAlignment="1" applyProtection="1">
      <alignment horizontal="left"/>
    </xf>
    <xf numFmtId="0" fontId="8" fillId="4" borderId="26" xfId="1" applyNumberFormat="1" applyFill="1" applyBorder="1" applyAlignment="1" applyProtection="1">
      <alignment horizontal="left"/>
    </xf>
    <xf numFmtId="165" fontId="8" fillId="0" borderId="1" xfId="1" applyNumberFormat="1" applyFill="1" applyBorder="1" applyAlignment="1" applyProtection="1">
      <alignment horizontal="center"/>
      <protection locked="0"/>
    </xf>
    <xf numFmtId="165" fontId="8" fillId="0" borderId="1" xfId="1" applyNumberFormat="1" applyFill="1" applyBorder="1" applyAlignment="1" applyProtection="1">
      <alignment horizontal="center" vertical="center"/>
    </xf>
    <xf numFmtId="165" fontId="7" fillId="0" borderId="1" xfId="1" applyNumberFormat="1" applyFont="1" applyFill="1" applyBorder="1" applyAlignment="1" applyProtection="1">
      <alignment horizontal="center" vertical="center"/>
    </xf>
    <xf numFmtId="0" fontId="8" fillId="4" borderId="28" xfId="1" applyNumberFormat="1" applyFill="1" applyBorder="1" applyAlignment="1" applyProtection="1">
      <alignment horizontal="center"/>
    </xf>
    <xf numFmtId="0" fontId="7" fillId="0" borderId="16" xfId="1" applyNumberFormat="1" applyFont="1" applyFill="1" applyBorder="1" applyAlignment="1" applyProtection="1">
      <alignment horizontal="center"/>
      <protection locked="0"/>
    </xf>
    <xf numFmtId="0" fontId="7" fillId="4" borderId="16" xfId="1" applyNumberFormat="1" applyFont="1" applyFill="1" applyBorder="1" applyAlignment="1" applyProtection="1">
      <alignment horizontal="center"/>
    </xf>
    <xf numFmtId="0" fontId="8" fillId="4" borderId="5" xfId="1" applyNumberFormat="1" applyFill="1" applyBorder="1" applyAlignment="1" applyProtection="1">
      <alignment horizontal="left"/>
    </xf>
    <xf numFmtId="0" fontId="7" fillId="4" borderId="28" xfId="1" applyNumberFormat="1" applyFont="1" applyFill="1" applyBorder="1" applyAlignment="1" applyProtection="1">
      <alignment horizontal="center" vertical="center"/>
    </xf>
    <xf numFmtId="0" fontId="7" fillId="4" borderId="28" xfId="1" applyNumberFormat="1" applyFont="1" applyFill="1" applyBorder="1" applyAlignment="1" applyProtection="1">
      <alignment horizontal="center"/>
    </xf>
    <xf numFmtId="0" fontId="7" fillId="4" borderId="3" xfId="1" applyNumberFormat="1" applyFont="1" applyFill="1" applyBorder="1" applyAlignment="1" applyProtection="1">
      <alignment horizontal="center"/>
    </xf>
    <xf numFmtId="0" fontId="8" fillId="4" borderId="34" xfId="1" applyNumberFormat="1" applyFill="1" applyBorder="1" applyAlignment="1" applyProtection="1">
      <alignment horizontal="center"/>
    </xf>
    <xf numFmtId="0" fontId="8" fillId="4" borderId="35" xfId="1" applyNumberFormat="1" applyFill="1" applyBorder="1" applyAlignment="1" applyProtection="1">
      <alignment horizontal="center"/>
    </xf>
    <xf numFmtId="0" fontId="8" fillId="4" borderId="31" xfId="1" applyNumberFormat="1" applyFill="1" applyBorder="1" applyAlignment="1" applyProtection="1">
      <alignment horizontal="center"/>
    </xf>
    <xf numFmtId="0" fontId="8" fillId="4" borderId="32" xfId="1" applyNumberFormat="1" applyFill="1" applyBorder="1" applyAlignment="1" applyProtection="1">
      <alignment horizontal="center"/>
    </xf>
    <xf numFmtId="0" fontId="7" fillId="4" borderId="31" xfId="1" applyNumberFormat="1" applyFont="1" applyFill="1" applyBorder="1" applyAlignment="1" applyProtection="1">
      <alignment horizontal="center"/>
    </xf>
    <xf numFmtId="0" fontId="7" fillId="4" borderId="32" xfId="1" applyNumberFormat="1" applyFont="1" applyFill="1" applyBorder="1" applyAlignment="1" applyProtection="1">
      <alignment horizontal="center"/>
    </xf>
    <xf numFmtId="0" fontId="7" fillId="4" borderId="34" xfId="1" applyNumberFormat="1" applyFont="1" applyFill="1" applyBorder="1" applyAlignment="1" applyProtection="1">
      <alignment horizontal="center"/>
      <protection locked="0"/>
    </xf>
    <xf numFmtId="0" fontId="8" fillId="4" borderId="24" xfId="1" applyNumberFormat="1" applyFill="1" applyBorder="1" applyAlignment="1" applyProtection="1">
      <alignment horizontal="center"/>
    </xf>
    <xf numFmtId="0" fontId="8" fillId="4" borderId="34" xfId="1" applyNumberFormat="1" applyFill="1" applyBorder="1" applyAlignment="1" applyProtection="1">
      <alignment horizontal="center" vertical="center"/>
    </xf>
    <xf numFmtId="0" fontId="8" fillId="4" borderId="35" xfId="1" applyNumberFormat="1" applyFill="1" applyBorder="1" applyAlignment="1" applyProtection="1">
      <alignment horizontal="center" vertical="center"/>
    </xf>
    <xf numFmtId="0" fontId="8" fillId="4" borderId="31" xfId="1" applyNumberFormat="1" applyFill="1" applyBorder="1" applyAlignment="1" applyProtection="1">
      <alignment horizontal="center" vertical="center"/>
    </xf>
    <xf numFmtId="0" fontId="8" fillId="4" borderId="32" xfId="1" applyNumberFormat="1" applyFill="1" applyBorder="1" applyAlignment="1" applyProtection="1">
      <alignment horizontal="center" vertical="center"/>
    </xf>
    <xf numFmtId="0" fontId="8" fillId="4" borderId="14" xfId="1" applyNumberFormat="1" applyFill="1" applyBorder="1" applyAlignment="1" applyProtection="1">
      <alignment horizontal="center" vertical="center"/>
    </xf>
    <xf numFmtId="0" fontId="7" fillId="4" borderId="34" xfId="1" applyNumberFormat="1" applyFont="1" applyFill="1" applyBorder="1" applyAlignment="1" applyProtection="1">
      <alignment horizontal="center"/>
    </xf>
    <xf numFmtId="0" fontId="7" fillId="4" borderId="35" xfId="1" applyNumberFormat="1" applyFont="1" applyFill="1" applyBorder="1" applyAlignment="1" applyProtection="1">
      <alignment horizontal="center"/>
    </xf>
    <xf numFmtId="0" fontId="7" fillId="4" borderId="36" xfId="1" applyNumberFormat="1" applyFont="1" applyFill="1" applyBorder="1" applyAlignment="1" applyProtection="1">
      <alignment horizontal="center"/>
    </xf>
    <xf numFmtId="0" fontId="7" fillId="4" borderId="12" xfId="1" applyNumberFormat="1" applyFont="1" applyFill="1" applyBorder="1" applyAlignment="1" applyProtection="1">
      <alignment horizontal="center"/>
    </xf>
    <xf numFmtId="0" fontId="7" fillId="0" borderId="14" xfId="1" applyNumberFormat="1" applyFont="1" applyFill="1" applyBorder="1" applyAlignment="1" applyProtection="1">
      <alignment horizontal="left"/>
      <protection locked="0"/>
    </xf>
    <xf numFmtId="0" fontId="7" fillId="0" borderId="0" xfId="1" applyNumberFormat="1" applyFont="1" applyFill="1" applyAlignment="1" applyProtection="1">
      <alignment horizontal="left"/>
    </xf>
    <xf numFmtId="0" fontId="7" fillId="4" borderId="26" xfId="1" applyNumberFormat="1" applyFont="1" applyFill="1" applyBorder="1" applyAlignment="1" applyProtection="1">
      <alignment horizontal="left"/>
    </xf>
    <xf numFmtId="0" fontId="7" fillId="4" borderId="30" xfId="1" applyNumberFormat="1" applyFont="1" applyFill="1" applyBorder="1" applyAlignment="1" applyProtection="1">
      <alignment horizontal="center" vertical="center"/>
    </xf>
    <xf numFmtId="0" fontId="7" fillId="4" borderId="31" xfId="1" applyNumberFormat="1" applyFont="1" applyFill="1" applyBorder="1" applyAlignment="1" applyProtection="1">
      <alignment horizontal="center" vertical="center"/>
    </xf>
    <xf numFmtId="0" fontId="7" fillId="4" borderId="32" xfId="1" applyNumberFormat="1" applyFont="1" applyFill="1" applyBorder="1" applyAlignment="1" applyProtection="1">
      <alignment horizontal="center" vertical="center"/>
    </xf>
    <xf numFmtId="0" fontId="7" fillId="4" borderId="33" xfId="1" applyNumberFormat="1" applyFont="1" applyFill="1" applyBorder="1" applyAlignment="1" applyProtection="1">
      <alignment horizontal="center" vertical="center"/>
    </xf>
    <xf numFmtId="0" fontId="7" fillId="4" borderId="6" xfId="1" applyNumberFormat="1" applyFont="1" applyFill="1" applyBorder="1" applyAlignment="1" applyProtection="1">
      <alignment horizontal="left"/>
    </xf>
    <xf numFmtId="0" fontId="7" fillId="4" borderId="33" xfId="1" applyNumberFormat="1" applyFont="1" applyFill="1" applyBorder="1" applyAlignment="1" applyProtection="1">
      <alignment horizontal="center"/>
    </xf>
    <xf numFmtId="0" fontId="7" fillId="4" borderId="5" xfId="1" applyNumberFormat="1" applyFont="1" applyFill="1" applyBorder="1" applyAlignment="1" applyProtection="1">
      <alignment horizontal="center" vertical="center"/>
    </xf>
    <xf numFmtId="0" fontId="7" fillId="4" borderId="4" xfId="1" applyNumberFormat="1" applyFont="1" applyFill="1" applyBorder="1" applyAlignment="1" applyProtection="1">
      <alignment horizontal="left"/>
    </xf>
    <xf numFmtId="165" fontId="7" fillId="0" borderId="2" xfId="1" applyNumberFormat="1" applyFont="1" applyFill="1" applyBorder="1" applyAlignment="1" applyProtection="1">
      <alignment horizontal="center"/>
      <protection locked="0"/>
    </xf>
    <xf numFmtId="164" fontId="7" fillId="4" borderId="0" xfId="1" applyNumberFormat="1" applyFont="1" applyFill="1" applyBorder="1" applyAlignment="1" applyProtection="1">
      <alignment horizontal="center"/>
    </xf>
    <xf numFmtId="0" fontId="7" fillId="0" borderId="12" xfId="1" applyNumberFormat="1" applyFont="1" applyFill="1" applyBorder="1" applyAlignment="1" applyProtection="1">
      <alignment horizontal="left"/>
      <protection locked="0"/>
    </xf>
    <xf numFmtId="22" fontId="7" fillId="4" borderId="12" xfId="1" applyNumberFormat="1" applyFont="1" applyFill="1" applyBorder="1" applyAlignment="1" applyProtection="1">
      <alignment horizontal="left"/>
    </xf>
    <xf numFmtId="22" fontId="7" fillId="4" borderId="1" xfId="1" applyNumberFormat="1" applyFont="1" applyFill="1" applyBorder="1" applyAlignment="1" applyProtection="1">
      <alignment horizontal="center"/>
    </xf>
    <xf numFmtId="0" fontId="7" fillId="4" borderId="12" xfId="1" applyNumberFormat="1" applyFont="1" applyFill="1" applyBorder="1" applyAlignment="1" applyProtection="1">
      <alignment horizontal="center" vertical="center"/>
    </xf>
    <xf numFmtId="0" fontId="7" fillId="4" borderId="14" xfId="1" applyNumberFormat="1" applyFont="1" applyFill="1" applyBorder="1" applyAlignment="1" applyProtection="1">
      <alignment horizontal="center" vertical="center"/>
    </xf>
    <xf numFmtId="0" fontId="4" fillId="4" borderId="1" xfId="1" applyNumberFormat="1" applyFont="1" applyFill="1" applyBorder="1" applyAlignment="1" applyProtection="1">
      <alignment horizontal="left"/>
    </xf>
    <xf numFmtId="0" fontId="4" fillId="4" borderId="20" xfId="1" applyNumberFormat="1" applyFont="1" applyFill="1" applyBorder="1" applyAlignment="1" applyProtection="1">
      <alignment horizontal="right"/>
    </xf>
    <xf numFmtId="0" fontId="4" fillId="4" borderId="0" xfId="1" applyNumberFormat="1" applyFont="1" applyFill="1" applyBorder="1" applyAlignment="1" applyProtection="1">
      <alignment horizontal="right"/>
    </xf>
    <xf numFmtId="22" fontId="3" fillId="4" borderId="17" xfId="1" applyNumberFormat="1" applyFont="1" applyFill="1" applyBorder="1" applyAlignment="1" applyProtection="1">
      <alignment horizontal="left"/>
    </xf>
    <xf numFmtId="0" fontId="3" fillId="4" borderId="4" xfId="1" applyNumberFormat="1" applyFont="1" applyFill="1" applyBorder="1" applyAlignment="1" applyProtection="1">
      <alignment horizontal="left"/>
    </xf>
    <xf numFmtId="164" fontId="3" fillId="4" borderId="25" xfId="1" applyNumberFormat="1" applyFont="1" applyFill="1" applyBorder="1" applyAlignment="1" applyProtection="1">
      <alignment horizontal="center"/>
    </xf>
    <xf numFmtId="0" fontId="3" fillId="4" borderId="25" xfId="1" applyNumberFormat="1" applyFont="1" applyFill="1" applyBorder="1" applyAlignment="1" applyProtection="1">
      <alignment horizontal="center"/>
    </xf>
    <xf numFmtId="0" fontId="3" fillId="4" borderId="25" xfId="1" applyNumberFormat="1" applyFont="1" applyFill="1" applyBorder="1" applyProtection="1"/>
    <xf numFmtId="164" fontId="3" fillId="4" borderId="1" xfId="1" applyNumberFormat="1" applyFont="1" applyFill="1" applyBorder="1" applyAlignment="1" applyProtection="1">
      <alignment horizontal="center"/>
    </xf>
    <xf numFmtId="0" fontId="3" fillId="4" borderId="1" xfId="1" applyNumberFormat="1" applyFont="1" applyFill="1" applyBorder="1" applyAlignment="1" applyProtection="1">
      <alignment horizontal="center"/>
    </xf>
    <xf numFmtId="0" fontId="3" fillId="4" borderId="1" xfId="1" applyNumberFormat="1" applyFont="1" applyFill="1" applyBorder="1" applyProtection="1"/>
    <xf numFmtId="0" fontId="0" fillId="4" borderId="0" xfId="0" applyFill="1" applyBorder="1" applyAlignment="1" applyProtection="1">
      <alignment horizontal="center"/>
    </xf>
    <xf numFmtId="14" fontId="8" fillId="4" borderId="0" xfId="1" applyNumberFormat="1" applyFill="1" applyBorder="1" applyAlignment="1" applyProtection="1">
      <alignment horizontal="center"/>
    </xf>
    <xf numFmtId="165" fontId="8" fillId="4" borderId="0" xfId="1" applyNumberFormat="1" applyFill="1" applyBorder="1" applyAlignment="1" applyProtection="1">
      <alignment horizontal="center" vertical="center"/>
    </xf>
    <xf numFmtId="0" fontId="0" fillId="4" borderId="0" xfId="0" applyFill="1" applyBorder="1" applyAlignment="1" applyProtection="1">
      <alignment horizontal="center" vertical="center"/>
    </xf>
    <xf numFmtId="165" fontId="7" fillId="4" borderId="0" xfId="1" applyNumberFormat="1" applyFont="1" applyFill="1" applyBorder="1" applyAlignment="1" applyProtection="1">
      <alignment horizontal="center" vertical="center"/>
    </xf>
    <xf numFmtId="165" fontId="8" fillId="4" borderId="0" xfId="1" applyNumberFormat="1" applyFill="1" applyBorder="1" applyAlignment="1" applyProtection="1">
      <alignment horizontal="center"/>
    </xf>
    <xf numFmtId="165" fontId="0" fillId="4" borderId="0" xfId="0" applyNumberFormat="1" applyFill="1" applyBorder="1" applyAlignment="1" applyProtection="1">
      <alignment horizontal="center" vertical="center"/>
    </xf>
    <xf numFmtId="165" fontId="7" fillId="4" borderId="0" xfId="1" applyNumberFormat="1" applyFont="1" applyFill="1" applyBorder="1" applyAlignment="1" applyProtection="1">
      <alignment horizontal="center"/>
    </xf>
    <xf numFmtId="0" fontId="4" fillId="4" borderId="1" xfId="1" applyNumberFormat="1" applyFont="1" applyFill="1" applyBorder="1" applyAlignment="1" applyProtection="1">
      <alignment horizontal="center"/>
    </xf>
    <xf numFmtId="0" fontId="8" fillId="4" borderId="2" xfId="1" applyNumberFormat="1" applyFill="1" applyBorder="1" applyAlignment="1" applyProtection="1">
      <alignment horizontal="left"/>
    </xf>
    <xf numFmtId="0" fontId="7" fillId="4" borderId="16" xfId="1" applyNumberFormat="1" applyFont="1" applyFill="1" applyBorder="1" applyAlignment="1" applyProtection="1">
      <alignment horizontal="left"/>
    </xf>
    <xf numFmtId="0" fontId="7" fillId="4" borderId="3" xfId="1" applyNumberFormat="1" applyFont="1" applyFill="1" applyBorder="1" applyAlignment="1" applyProtection="1">
      <alignment horizontal="left"/>
    </xf>
    <xf numFmtId="0" fontId="7" fillId="4" borderId="16" xfId="1" quotePrefix="1" applyNumberFormat="1" applyFont="1" applyFill="1" applyBorder="1" applyAlignment="1" applyProtection="1">
      <alignment horizontal="left"/>
    </xf>
    <xf numFmtId="0" fontId="8" fillId="6" borderId="0" xfId="1" applyNumberFormat="1" applyFill="1" applyAlignment="1" applyProtection="1">
      <alignment horizontal="left"/>
    </xf>
    <xf numFmtId="0" fontId="7" fillId="6" borderId="0" xfId="1" applyNumberFormat="1" applyFont="1" applyFill="1" applyAlignment="1" applyProtection="1">
      <alignment horizontal="left"/>
    </xf>
    <xf numFmtId="0" fontId="7" fillId="4" borderId="16" xfId="0" applyFont="1" applyFill="1" applyBorder="1" applyAlignment="1" applyProtection="1">
      <alignment horizontal="center"/>
    </xf>
    <xf numFmtId="0" fontId="8" fillId="4" borderId="26" xfId="1" applyNumberFormat="1" applyFill="1" applyBorder="1" applyAlignment="1" applyProtection="1">
      <alignment horizontal="center"/>
    </xf>
    <xf numFmtId="0" fontId="8" fillId="4" borderId="38" xfId="1" applyNumberFormat="1" applyFill="1" applyBorder="1" applyAlignment="1" applyProtection="1">
      <alignment horizontal="center"/>
    </xf>
    <xf numFmtId="0" fontId="8" fillId="4" borderId="39" xfId="1" applyNumberFormat="1" applyFill="1" applyBorder="1" applyAlignment="1" applyProtection="1">
      <alignment horizontal="center"/>
    </xf>
    <xf numFmtId="14" fontId="8" fillId="0" borderId="26" xfId="1" applyNumberFormat="1" applyFill="1" applyBorder="1" applyAlignment="1" applyProtection="1">
      <alignment horizontal="center"/>
      <protection locked="0"/>
    </xf>
    <xf numFmtId="0" fontId="7" fillId="4" borderId="8" xfId="1" applyNumberFormat="1" applyFont="1" applyFill="1" applyBorder="1" applyAlignment="1" applyProtection="1">
      <alignment horizontal="right"/>
    </xf>
    <xf numFmtId="0" fontId="8" fillId="4" borderId="30" xfId="1" applyNumberFormat="1" applyFill="1" applyBorder="1" applyAlignment="1" applyProtection="1">
      <alignment horizontal="center" vertical="center"/>
    </xf>
    <xf numFmtId="165" fontId="8" fillId="0" borderId="26" xfId="1" applyNumberFormat="1" applyFill="1" applyBorder="1" applyAlignment="1" applyProtection="1">
      <alignment horizontal="center"/>
      <protection locked="0"/>
    </xf>
    <xf numFmtId="0" fontId="7" fillId="0" borderId="27" xfId="1" applyNumberFormat="1" applyFont="1" applyFill="1" applyBorder="1" applyAlignment="1" applyProtection="1">
      <alignment horizontal="center"/>
      <protection locked="0"/>
    </xf>
    <xf numFmtId="0" fontId="7" fillId="4" borderId="6" xfId="1" applyNumberFormat="1" applyFont="1" applyFill="1" applyBorder="1" applyAlignment="1" applyProtection="1">
      <alignment horizontal="right"/>
    </xf>
    <xf numFmtId="0" fontId="7" fillId="4" borderId="26" xfId="1" applyNumberFormat="1" applyFont="1" applyFill="1" applyBorder="1" applyAlignment="1" applyProtection="1">
      <alignment horizontal="center"/>
    </xf>
    <xf numFmtId="0" fontId="7" fillId="4" borderId="38" xfId="1" applyNumberFormat="1" applyFont="1" applyFill="1" applyBorder="1" applyAlignment="1" applyProtection="1">
      <alignment horizontal="center"/>
    </xf>
    <xf numFmtId="0" fontId="7" fillId="4" borderId="39" xfId="1" applyNumberFormat="1" applyFont="1" applyFill="1" applyBorder="1" applyAlignment="1" applyProtection="1">
      <alignment horizontal="center"/>
    </xf>
    <xf numFmtId="165" fontId="7" fillId="0" borderId="26" xfId="1" applyNumberFormat="1" applyFont="1" applyFill="1" applyBorder="1" applyAlignment="1" applyProtection="1">
      <alignment horizontal="center"/>
      <protection locked="0"/>
    </xf>
    <xf numFmtId="0" fontId="7" fillId="4" borderId="40" xfId="1" applyNumberFormat="1" applyFont="1" applyFill="1" applyBorder="1" applyAlignment="1" applyProtection="1">
      <alignment horizontal="left"/>
    </xf>
    <xf numFmtId="0" fontId="3" fillId="0" borderId="0" xfId="0" applyFont="1"/>
    <xf numFmtId="0" fontId="4" fillId="4" borderId="0" xfId="0" applyFont="1" applyFill="1" applyBorder="1" applyAlignment="1"/>
    <xf numFmtId="0" fontId="11" fillId="0" borderId="1" xfId="1" applyNumberFormat="1" applyFont="1" applyFill="1" applyBorder="1" applyAlignment="1" applyProtection="1">
      <alignment horizontal="center"/>
      <protection locked="0"/>
    </xf>
    <xf numFmtId="0" fontId="7" fillId="4" borderId="1" xfId="0" applyFont="1" applyFill="1" applyBorder="1"/>
    <xf numFmtId="0" fontId="7" fillId="4" borderId="42" xfId="1" applyNumberFormat="1" applyFont="1" applyFill="1" applyBorder="1" applyAlignment="1" applyProtection="1">
      <alignment horizontal="left"/>
    </xf>
    <xf numFmtId="0" fontId="7" fillId="4" borderId="43" xfId="1" applyNumberFormat="1" applyFont="1" applyFill="1" applyBorder="1" applyAlignment="1" applyProtection="1">
      <alignment horizontal="left"/>
    </xf>
    <xf numFmtId="0" fontId="7" fillId="4" borderId="41" xfId="1" applyNumberFormat="1" applyFont="1" applyFill="1" applyBorder="1" applyAlignment="1" applyProtection="1">
      <alignment horizontal="left"/>
    </xf>
    <xf numFmtId="0" fontId="7" fillId="4" borderId="44" xfId="1" applyNumberFormat="1" applyFont="1" applyFill="1" applyBorder="1" applyAlignment="1" applyProtection="1">
      <alignment horizontal="left"/>
    </xf>
    <xf numFmtId="0" fontId="7" fillId="4" borderId="45" xfId="1" applyNumberFormat="1" applyFont="1" applyFill="1" applyBorder="1" applyAlignment="1" applyProtection="1">
      <alignment horizontal="left"/>
    </xf>
    <xf numFmtId="0" fontId="7" fillId="4" borderId="46" xfId="1" applyNumberFormat="1" applyFont="1" applyFill="1" applyBorder="1" applyAlignment="1" applyProtection="1">
      <alignment horizontal="left"/>
    </xf>
    <xf numFmtId="0" fontId="7" fillId="4" borderId="47" xfId="1" applyNumberFormat="1" applyFont="1" applyFill="1" applyBorder="1" applyAlignment="1" applyProtection="1">
      <alignment horizontal="left"/>
    </xf>
    <xf numFmtId="0" fontId="7" fillId="4" borderId="1" xfId="0" applyFont="1" applyFill="1" applyBorder="1" applyProtection="1"/>
    <xf numFmtId="0" fontId="7" fillId="4" borderId="0" xfId="1" applyNumberFormat="1" applyFont="1" applyFill="1" applyBorder="1" applyAlignment="1" applyProtection="1">
      <alignment horizontal="right"/>
    </xf>
    <xf numFmtId="0" fontId="7" fillId="5" borderId="11" xfId="1" applyNumberFormat="1" applyFont="1" applyFill="1" applyBorder="1" applyAlignment="1">
      <alignment horizontal="center" vertical="center"/>
    </xf>
    <xf numFmtId="165" fontId="7" fillId="0" borderId="5" xfId="1" applyNumberFormat="1" applyFont="1" applyFill="1" applyBorder="1" applyAlignment="1" applyProtection="1">
      <alignment horizontal="center"/>
      <protection locked="0"/>
    </xf>
    <xf numFmtId="22" fontId="8" fillId="4" borderId="0" xfId="1" applyNumberFormat="1" applyFill="1" applyAlignment="1" applyProtection="1">
      <alignment horizontal="left"/>
    </xf>
    <xf numFmtId="0" fontId="4" fillId="4" borderId="11" xfId="1" applyNumberFormat="1" applyFont="1" applyFill="1" applyBorder="1" applyAlignment="1" applyProtection="1">
      <alignment horizontal="left"/>
    </xf>
    <xf numFmtId="0" fontId="6" fillId="4" borderId="11" xfId="1" applyNumberFormat="1" applyFont="1" applyFill="1" applyBorder="1" applyAlignment="1" applyProtection="1">
      <alignment horizontal="right"/>
    </xf>
    <xf numFmtId="0" fontId="8" fillId="4" borderId="4" xfId="1" applyNumberFormat="1" applyFill="1" applyBorder="1" applyAlignment="1" applyProtection="1">
      <alignment horizontal="left"/>
    </xf>
    <xf numFmtId="0" fontId="8" fillId="4" borderId="50" xfId="1" applyNumberFormat="1" applyFill="1" applyBorder="1" applyAlignment="1" applyProtection="1">
      <alignment horizontal="left"/>
    </xf>
    <xf numFmtId="0" fontId="4" fillId="4" borderId="0" xfId="0" applyFont="1" applyFill="1" applyBorder="1" applyAlignment="1"/>
    <xf numFmtId="0" fontId="7" fillId="4" borderId="28" xfId="1" applyNumberFormat="1" applyFont="1" applyFill="1" applyBorder="1" applyAlignment="1" applyProtection="1">
      <alignment horizontal="center" vertical="center"/>
    </xf>
    <xf numFmtId="0" fontId="7" fillId="4" borderId="12" xfId="1" applyNumberFormat="1" applyFont="1" applyFill="1" applyBorder="1" applyAlignment="1" applyProtection="1">
      <alignment horizontal="center"/>
    </xf>
    <xf numFmtId="0" fontId="8" fillId="4" borderId="12" xfId="1" applyNumberFormat="1" applyFill="1" applyBorder="1" applyAlignment="1" applyProtection="1">
      <alignment horizontal="center"/>
    </xf>
    <xf numFmtId="0" fontId="8" fillId="4" borderId="31" xfId="1" applyNumberFormat="1" applyFill="1" applyBorder="1" applyAlignment="1" applyProtection="1">
      <alignment horizontal="center" vertical="center"/>
    </xf>
    <xf numFmtId="0" fontId="7" fillId="5" borderId="7" xfId="1" applyNumberFormat="1" applyFont="1" applyFill="1" applyBorder="1" applyAlignment="1">
      <alignment horizontal="center" vertical="center"/>
    </xf>
    <xf numFmtId="0" fontId="7" fillId="5" borderId="7" xfId="1" applyNumberFormat="1" applyFont="1" applyFill="1" applyBorder="1" applyAlignment="1">
      <alignment horizontal="left" wrapText="1"/>
    </xf>
    <xf numFmtId="0" fontId="7" fillId="5" borderId="2" xfId="1" applyNumberFormat="1" applyFont="1" applyFill="1" applyBorder="1" applyAlignment="1">
      <alignment horizontal="left" wrapText="1" indent="1"/>
    </xf>
    <xf numFmtId="0" fontId="7" fillId="4" borderId="0" xfId="1" applyNumberFormat="1" applyFont="1" applyFill="1" applyAlignment="1">
      <alignment horizontal="center"/>
    </xf>
    <xf numFmtId="0" fontId="7" fillId="4" borderId="0" xfId="1" applyNumberFormat="1" applyFont="1" applyFill="1" applyAlignment="1">
      <alignment horizontal="left"/>
    </xf>
    <xf numFmtId="0" fontId="7" fillId="4" borderId="36" xfId="1" applyNumberFormat="1" applyFont="1" applyFill="1" applyBorder="1" applyAlignment="1" applyProtection="1">
      <alignment horizontal="center" vertical="center"/>
    </xf>
    <xf numFmtId="0" fontId="7" fillId="4" borderId="35" xfId="1" applyNumberFormat="1" applyFont="1" applyFill="1" applyBorder="1" applyAlignment="1" applyProtection="1">
      <alignment horizontal="center" vertical="center"/>
    </xf>
    <xf numFmtId="0" fontId="8" fillId="4" borderId="3" xfId="1" applyNumberFormat="1" applyFill="1" applyBorder="1" applyAlignment="1" applyProtection="1">
      <alignment horizontal="left"/>
    </xf>
    <xf numFmtId="0" fontId="8" fillId="4" borderId="24" xfId="1" applyNumberFormat="1" applyFill="1" applyBorder="1" applyAlignment="1" applyProtection="1">
      <alignment horizontal="left"/>
    </xf>
    <xf numFmtId="0" fontId="8" fillId="4" borderId="10" xfId="1" applyNumberFormat="1" applyFill="1" applyBorder="1" applyAlignment="1" applyProtection="1">
      <alignment horizontal="left"/>
    </xf>
    <xf numFmtId="0" fontId="8" fillId="4" borderId="7" xfId="1" applyNumberFormat="1" applyFill="1" applyBorder="1" applyAlignment="1" applyProtection="1">
      <alignment horizontal="left"/>
    </xf>
    <xf numFmtId="0" fontId="8" fillId="4" borderId="8" xfId="1" applyNumberFormat="1" applyFill="1" applyBorder="1" applyAlignment="1" applyProtection="1">
      <alignment horizontal="left"/>
    </xf>
    <xf numFmtId="0" fontId="7" fillId="4" borderId="24" xfId="1" applyNumberFormat="1" applyFont="1" applyFill="1" applyBorder="1" applyAlignment="1" applyProtection="1">
      <alignment horizontal="left"/>
    </xf>
    <xf numFmtId="0" fontId="7" fillId="4" borderId="7" xfId="1" applyNumberFormat="1" applyFont="1" applyFill="1" applyBorder="1" applyAlignment="1" applyProtection="1">
      <alignment horizontal="left"/>
    </xf>
    <xf numFmtId="0" fontId="7" fillId="4" borderId="8" xfId="1" applyNumberFormat="1" applyFont="1" applyFill="1" applyBorder="1" applyAlignment="1" applyProtection="1">
      <alignment horizontal="left"/>
    </xf>
    <xf numFmtId="0" fontId="7" fillId="4" borderId="35" xfId="1" applyNumberFormat="1" applyFont="1" applyFill="1" applyBorder="1" applyAlignment="1" applyProtection="1">
      <alignment horizontal="center"/>
      <protection locked="0"/>
    </xf>
    <xf numFmtId="0" fontId="7" fillId="6" borderId="0" xfId="1" applyNumberFormat="1" applyFont="1" applyFill="1" applyAlignment="1" applyProtection="1">
      <alignment horizontal="center"/>
    </xf>
    <xf numFmtId="0" fontId="4" fillId="4" borderId="0" xfId="0" applyFont="1" applyFill="1" applyBorder="1" applyAlignment="1"/>
    <xf numFmtId="0" fontId="4" fillId="4" borderId="0" xfId="0" applyFont="1" applyFill="1" applyBorder="1" applyAlignment="1"/>
    <xf numFmtId="0" fontId="7" fillId="4" borderId="0" xfId="0" applyFont="1" applyFill="1" applyAlignment="1">
      <alignment wrapText="1"/>
    </xf>
    <xf numFmtId="0" fontId="0" fillId="0" borderId="0" xfId="0" applyAlignment="1">
      <alignment wrapText="1"/>
    </xf>
    <xf numFmtId="0" fontId="4" fillId="5" borderId="0" xfId="1" applyNumberFormat="1" applyFont="1" applyFill="1" applyAlignment="1">
      <alignment horizontal="center"/>
    </xf>
    <xf numFmtId="0" fontId="0" fillId="0" borderId="0" xfId="0" applyAlignment="1"/>
    <xf numFmtId="0" fontId="7" fillId="4" borderId="11" xfId="1" applyNumberFormat="1" applyFont="1" applyFill="1" applyBorder="1" applyAlignment="1">
      <alignment horizontal="center" vertical="center"/>
    </xf>
    <xf numFmtId="0" fontId="7" fillId="4" borderId="2" xfId="1" applyNumberFormat="1" applyFont="1" applyFill="1" applyBorder="1" applyAlignment="1">
      <alignment horizontal="center" vertical="center"/>
    </xf>
    <xf numFmtId="0" fontId="4" fillId="5" borderId="1" xfId="1" applyNumberFormat="1" applyFont="1" applyFill="1" applyBorder="1" applyAlignment="1">
      <alignment horizontal="left" vertical="center"/>
    </xf>
    <xf numFmtId="0" fontId="4" fillId="4" borderId="1" xfId="0" applyFont="1" applyFill="1" applyBorder="1" applyAlignment="1">
      <alignment horizontal="left"/>
    </xf>
    <xf numFmtId="0" fontId="0" fillId="4" borderId="0" xfId="0" applyFill="1" applyAlignment="1">
      <alignment horizontal="center"/>
    </xf>
    <xf numFmtId="0" fontId="4" fillId="5" borderId="1" xfId="1" applyNumberFormat="1" applyFont="1" applyFill="1" applyBorder="1" applyAlignment="1"/>
    <xf numFmtId="0" fontId="4" fillId="4" borderId="1" xfId="0" applyFont="1" applyFill="1" applyBorder="1" applyAlignment="1"/>
    <xf numFmtId="0" fontId="7" fillId="5" borderId="11" xfId="1" applyNumberFormat="1" applyFont="1" applyFill="1"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2" fillId="4" borderId="0" xfId="1" applyNumberFormat="1" applyFont="1" applyFill="1" applyAlignment="1" applyProtection="1">
      <alignment horizontal="center"/>
    </xf>
    <xf numFmtId="0" fontId="0" fillId="4" borderId="0" xfId="0" applyFill="1" applyAlignment="1" applyProtection="1">
      <alignment horizontal="center"/>
    </xf>
    <xf numFmtId="165" fontId="3" fillId="0" borderId="1" xfId="1" applyNumberFormat="1" applyFont="1" applyFill="1" applyBorder="1" applyAlignment="1" applyProtection="1">
      <alignment horizontal="left" vertical="center"/>
      <protection locked="0"/>
    </xf>
    <xf numFmtId="165" fontId="3" fillId="4" borderId="11" xfId="1" applyNumberFormat="1" applyFont="1" applyFill="1" applyBorder="1" applyAlignment="1" applyProtection="1">
      <alignment horizontal="left" vertical="center"/>
    </xf>
    <xf numFmtId="165" fontId="3" fillId="4" borderId="2" xfId="1" applyNumberFormat="1" applyFont="1" applyFill="1" applyBorder="1" applyAlignment="1" applyProtection="1">
      <alignment horizontal="left" vertical="center"/>
    </xf>
    <xf numFmtId="165" fontId="3" fillId="4" borderId="1" xfId="1" applyNumberFormat="1" applyFont="1" applyFill="1" applyBorder="1" applyAlignment="1" applyProtection="1">
      <alignment horizontal="left" vertical="center"/>
    </xf>
    <xf numFmtId="0" fontId="2" fillId="4" borderId="11" xfId="1" applyNumberFormat="1"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22" fontId="2" fillId="4" borderId="3" xfId="1" applyNumberFormat="1" applyFont="1" applyFill="1" applyBorder="1" applyAlignment="1" applyProtection="1">
      <alignment horizontal="center"/>
    </xf>
    <xf numFmtId="0" fontId="0" fillId="0" borderId="10" xfId="0" applyBorder="1" applyAlignment="1">
      <alignment horizontal="center"/>
    </xf>
    <xf numFmtId="165" fontId="7" fillId="0" borderId="28" xfId="1" applyNumberFormat="1" applyFont="1" applyFill="1" applyBorder="1" applyAlignment="1" applyProtection="1">
      <alignment horizontal="center" vertical="center"/>
      <protection locked="0"/>
    </xf>
    <xf numFmtId="165" fontId="0" fillId="0" borderId="27" xfId="0" applyNumberFormat="1" applyBorder="1" applyAlignment="1" applyProtection="1">
      <alignment horizontal="center" vertical="center"/>
      <protection locked="0"/>
    </xf>
    <xf numFmtId="0" fontId="7" fillId="4" borderId="28" xfId="1" applyNumberFormat="1" applyFont="1" applyFill="1" applyBorder="1" applyAlignment="1" applyProtection="1">
      <alignment horizontal="center" vertical="center"/>
    </xf>
    <xf numFmtId="0" fontId="0" fillId="0" borderId="27" xfId="0" applyBorder="1" applyAlignment="1">
      <alignment horizontal="center" vertical="center"/>
    </xf>
    <xf numFmtId="0" fontId="0" fillId="0" borderId="16" xfId="0" applyBorder="1" applyAlignment="1" applyProtection="1">
      <alignment horizontal="center" vertical="center"/>
    </xf>
    <xf numFmtId="22" fontId="7" fillId="4" borderId="28" xfId="1" applyNumberFormat="1" applyFont="1" applyFill="1" applyBorder="1" applyAlignment="1" applyProtection="1">
      <alignment horizontal="left" vertical="center"/>
    </xf>
    <xf numFmtId="0" fontId="0" fillId="0" borderId="16" xfId="0" applyBorder="1" applyAlignment="1" applyProtection="1">
      <alignment horizontal="left" vertical="center"/>
    </xf>
    <xf numFmtId="0" fontId="0" fillId="0" borderId="16" xfId="0" applyBorder="1" applyAlignment="1">
      <alignment horizontal="left" vertical="center"/>
    </xf>
    <xf numFmtId="0" fontId="0" fillId="0" borderId="27" xfId="0" applyBorder="1" applyAlignment="1">
      <alignment horizontal="left" vertical="center"/>
    </xf>
    <xf numFmtId="0" fontId="7" fillId="4" borderId="31" xfId="1" applyNumberFormat="1" applyFont="1" applyFill="1"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0" fontId="0" fillId="4" borderId="27" xfId="0" applyFill="1" applyBorder="1" applyAlignment="1" applyProtection="1">
      <alignment horizontal="center" vertical="center"/>
    </xf>
    <xf numFmtId="0" fontId="0" fillId="0" borderId="27" xfId="0" applyBorder="1" applyAlignment="1" applyProtection="1">
      <alignment horizontal="center" vertical="center"/>
    </xf>
    <xf numFmtId="0" fontId="8" fillId="4" borderId="11" xfId="1" applyNumberFormat="1" applyFill="1" applyBorder="1" applyAlignment="1" applyProtection="1">
      <alignment horizontal="center" vertical="center"/>
    </xf>
    <xf numFmtId="0" fontId="8" fillId="4" borderId="48" xfId="1" applyNumberFormat="1" applyFill="1" applyBorder="1" applyAlignment="1" applyProtection="1">
      <alignment horizontal="center" vertical="center"/>
    </xf>
    <xf numFmtId="0" fontId="0" fillId="0" borderId="49" xfId="0" applyBorder="1" applyAlignment="1">
      <alignment horizontal="center" vertical="center"/>
    </xf>
    <xf numFmtId="0" fontId="8" fillId="4" borderId="28" xfId="1" applyNumberFormat="1" applyFill="1" applyBorder="1" applyAlignment="1" applyProtection="1">
      <alignment horizontal="center" vertical="center"/>
    </xf>
    <xf numFmtId="0" fontId="7" fillId="4" borderId="11" xfId="1" applyNumberFormat="1" applyFont="1" applyFill="1" applyBorder="1" applyAlignment="1" applyProtection="1">
      <alignment horizontal="center" vertical="center"/>
    </xf>
    <xf numFmtId="49" fontId="7" fillId="0" borderId="37" xfId="1" applyNumberFormat="1" applyFont="1" applyFill="1" applyBorder="1" applyAlignment="1" applyProtection="1">
      <alignment horizontal="center" vertical="center"/>
      <protection locked="0"/>
    </xf>
    <xf numFmtId="49" fontId="0" fillId="0" borderId="37" xfId="0" applyNumberFormat="1" applyBorder="1" applyAlignment="1" applyProtection="1">
      <alignment horizontal="center" vertical="center"/>
      <protection locked="0"/>
    </xf>
    <xf numFmtId="49" fontId="7" fillId="0" borderId="26" xfId="1" applyNumberFormat="1" applyFont="1" applyFill="1" applyBorder="1" applyAlignment="1" applyProtection="1">
      <alignment horizontal="center" vertical="center"/>
      <protection locked="0"/>
    </xf>
    <xf numFmtId="0" fontId="7" fillId="4" borderId="12" xfId="1" applyNumberFormat="1" applyFont="1" applyFill="1" applyBorder="1" applyAlignment="1" applyProtection="1">
      <alignment horizontal="center"/>
    </xf>
    <xf numFmtId="0" fontId="0" fillId="4" borderId="14" xfId="0" applyFill="1" applyBorder="1" applyAlignment="1" applyProtection="1">
      <alignment horizontal="center"/>
    </xf>
    <xf numFmtId="0" fontId="0" fillId="4" borderId="9" xfId="0" applyFill="1" applyBorder="1" applyAlignment="1" applyProtection="1">
      <alignment horizontal="center"/>
    </xf>
    <xf numFmtId="49" fontId="8" fillId="0" borderId="37" xfId="1" applyNumberFormat="1" applyFill="1" applyBorder="1" applyAlignment="1" applyProtection="1">
      <alignment horizontal="center" vertical="center"/>
      <protection locked="0"/>
    </xf>
    <xf numFmtId="0" fontId="7" fillId="4" borderId="3" xfId="0" applyFont="1" applyFill="1" applyBorder="1" applyAlignment="1">
      <alignment wrapText="1"/>
    </xf>
    <xf numFmtId="0" fontId="0" fillId="4" borderId="10"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0" fillId="4" borderId="6" xfId="0" applyFill="1" applyBorder="1" applyAlignment="1">
      <alignment wrapText="1"/>
    </xf>
    <xf numFmtId="0" fontId="0" fillId="4" borderId="8" xfId="0" applyFill="1" applyBorder="1" applyAlignment="1">
      <alignment wrapText="1"/>
    </xf>
    <xf numFmtId="165" fontId="8" fillId="0" borderId="28" xfId="1" applyNumberFormat="1" applyFill="1" applyBorder="1" applyAlignment="1" applyProtection="1">
      <alignment horizontal="center" vertical="center"/>
      <protection locked="0"/>
    </xf>
    <xf numFmtId="165" fontId="8" fillId="0" borderId="27" xfId="1" applyNumberFormat="1" applyFill="1" applyBorder="1" applyAlignment="1" applyProtection="1">
      <alignment horizontal="center" vertical="center"/>
      <protection locked="0"/>
    </xf>
    <xf numFmtId="165" fontId="8" fillId="0" borderId="11" xfId="1" applyNumberFormat="1" applyFill="1" applyBorder="1" applyAlignment="1" applyProtection="1">
      <alignment horizontal="center" vertical="center"/>
      <protection locked="0"/>
    </xf>
    <xf numFmtId="165" fontId="7" fillId="0" borderId="27" xfId="1" applyNumberFormat="1" applyFont="1" applyFill="1" applyBorder="1" applyAlignment="1" applyProtection="1">
      <alignment horizontal="center" vertical="center"/>
      <protection locked="0"/>
    </xf>
    <xf numFmtId="0" fontId="7" fillId="4" borderId="16" xfId="1" applyNumberFormat="1" applyFont="1" applyFill="1" applyBorder="1" applyAlignment="1" applyProtection="1">
      <alignment horizontal="center" vertical="center"/>
    </xf>
    <xf numFmtId="0" fontId="7" fillId="0" borderId="27" xfId="1" applyNumberFormat="1" applyFont="1" applyFill="1" applyBorder="1" applyAlignment="1" applyProtection="1">
      <alignment horizontal="center" vertical="center"/>
    </xf>
    <xf numFmtId="0" fontId="7" fillId="4" borderId="28" xfId="1" applyNumberFormat="1" applyFont="1" applyFill="1" applyBorder="1" applyAlignment="1" applyProtection="1">
      <alignment horizontal="left" vertical="center"/>
    </xf>
    <xf numFmtId="0" fontId="7" fillId="4" borderId="16" xfId="1" applyNumberFormat="1" applyFont="1" applyFill="1" applyBorder="1" applyAlignment="1" applyProtection="1">
      <alignment horizontal="left" vertical="center"/>
    </xf>
    <xf numFmtId="0" fontId="7" fillId="0" borderId="27" xfId="1" applyNumberFormat="1" applyFont="1" applyFill="1" applyBorder="1" applyAlignment="1" applyProtection="1">
      <alignment horizontal="left" vertical="center"/>
    </xf>
    <xf numFmtId="0" fontId="7" fillId="4" borderId="27" xfId="1" applyNumberFormat="1" applyFont="1" applyFill="1" applyBorder="1" applyAlignment="1" applyProtection="1">
      <alignment horizontal="center" vertical="center"/>
    </xf>
    <xf numFmtId="165" fontId="7" fillId="0" borderId="16" xfId="1" applyNumberFormat="1" applyFont="1" applyFill="1" applyBorder="1" applyAlignment="1" applyProtection="1">
      <alignment horizontal="center" vertical="center"/>
      <protection locked="0"/>
    </xf>
    <xf numFmtId="0" fontId="7" fillId="4" borderId="11" xfId="1" applyNumberFormat="1" applyFont="1" applyFill="1" applyBorder="1" applyAlignment="1" applyProtection="1">
      <alignment horizontal="left" vertical="center" wrapText="1"/>
    </xf>
    <xf numFmtId="0" fontId="0" fillId="0" borderId="27" xfId="0" applyBorder="1" applyAlignment="1" applyProtection="1">
      <alignment horizontal="left" vertical="center"/>
    </xf>
    <xf numFmtId="165" fontId="7" fillId="0" borderId="11" xfId="1" applyNumberFormat="1" applyFont="1" applyFill="1" applyBorder="1" applyAlignment="1" applyProtection="1">
      <alignment horizontal="center" vertical="center"/>
      <protection locked="0"/>
    </xf>
    <xf numFmtId="0" fontId="8" fillId="0" borderId="16" xfId="1" applyNumberFormat="1" applyFill="1" applyBorder="1" applyAlignment="1" applyProtection="1">
      <alignment horizontal="center" vertical="center"/>
    </xf>
    <xf numFmtId="0" fontId="8" fillId="4" borderId="28" xfId="1" applyNumberFormat="1" applyFill="1" applyBorder="1" applyAlignment="1" applyProtection="1">
      <alignment horizontal="left" vertical="center"/>
    </xf>
    <xf numFmtId="0" fontId="8" fillId="0" borderId="16" xfId="1" applyNumberFormat="1" applyFill="1" applyBorder="1" applyAlignment="1" applyProtection="1">
      <alignment horizontal="left" vertical="center"/>
    </xf>
    <xf numFmtId="16" fontId="7" fillId="4" borderId="28" xfId="1" quotePrefix="1" applyNumberFormat="1" applyFont="1" applyFill="1" applyBorder="1" applyAlignment="1" applyProtection="1">
      <alignment horizontal="center" vertical="center"/>
    </xf>
    <xf numFmtId="165" fontId="8" fillId="0" borderId="16" xfId="1" applyNumberFormat="1" applyFill="1" applyBorder="1" applyAlignment="1" applyProtection="1">
      <alignment horizontal="center" vertical="center"/>
      <protection locked="0"/>
    </xf>
    <xf numFmtId="0" fontId="8" fillId="0" borderId="27" xfId="1" applyNumberFormat="1" applyFill="1" applyBorder="1" applyAlignment="1" applyProtection="1">
      <alignment horizontal="center" vertical="center"/>
    </xf>
    <xf numFmtId="0" fontId="7" fillId="4" borderId="11" xfId="1" applyNumberFormat="1" applyFont="1" applyFill="1" applyBorder="1" applyAlignment="1" applyProtection="1">
      <alignment horizontal="left" vertical="center"/>
    </xf>
    <xf numFmtId="0" fontId="8" fillId="0" borderId="27" xfId="1" applyNumberFormat="1" applyFill="1" applyBorder="1" applyAlignment="1" applyProtection="1">
      <alignment horizontal="left" vertical="center"/>
    </xf>
    <xf numFmtId="0" fontId="8" fillId="4" borderId="16" xfId="1" applyNumberFormat="1" applyFill="1" applyBorder="1" applyAlignment="1" applyProtection="1">
      <alignment horizontal="center" vertical="center"/>
    </xf>
    <xf numFmtId="0" fontId="7" fillId="4" borderId="28" xfId="1" applyNumberFormat="1" applyFont="1" applyFill="1" applyBorder="1" applyAlignment="1" applyProtection="1">
      <alignment horizontal="left" vertical="center" wrapText="1"/>
    </xf>
    <xf numFmtId="0" fontId="7" fillId="4" borderId="28" xfId="1" quotePrefix="1" applyNumberFormat="1" applyFont="1" applyFill="1" applyBorder="1" applyAlignment="1" applyProtection="1">
      <alignment horizontal="center" vertical="center"/>
    </xf>
    <xf numFmtId="0" fontId="8" fillId="4" borderId="11" xfId="1" applyNumberFormat="1" applyFill="1" applyBorder="1" applyAlignment="1" applyProtection="1">
      <alignment horizontal="left" vertical="center"/>
    </xf>
    <xf numFmtId="0" fontId="8" fillId="4" borderId="28" xfId="1" applyNumberFormat="1" applyFill="1" applyBorder="1" applyAlignment="1" applyProtection="1">
      <alignment horizontal="left" vertical="center" wrapText="1"/>
    </xf>
    <xf numFmtId="165" fontId="8" fillId="4" borderId="11" xfId="1" applyNumberFormat="1" applyFill="1" applyBorder="1" applyAlignment="1" applyProtection="1">
      <alignment horizontal="center" vertical="center"/>
    </xf>
    <xf numFmtId="0" fontId="0" fillId="4" borderId="27" xfId="0" applyFill="1" applyBorder="1" applyAlignment="1" applyProtection="1">
      <alignment horizontal="center"/>
    </xf>
    <xf numFmtId="165" fontId="8" fillId="4" borderId="28" xfId="1" applyNumberFormat="1" applyFill="1" applyBorder="1" applyAlignment="1" applyProtection="1">
      <alignment horizontal="center" vertical="center"/>
    </xf>
    <xf numFmtId="0" fontId="0" fillId="4" borderId="16" xfId="0" applyFill="1" applyBorder="1" applyAlignment="1">
      <alignment horizontal="center"/>
    </xf>
    <xf numFmtId="0" fontId="8" fillId="4" borderId="12" xfId="1" applyNumberFormat="1" applyFill="1" applyBorder="1" applyAlignment="1" applyProtection="1">
      <alignment horizontal="center"/>
    </xf>
    <xf numFmtId="0" fontId="0" fillId="4" borderId="27" xfId="0" applyFill="1" applyBorder="1" applyAlignment="1">
      <alignment horizontal="center"/>
    </xf>
    <xf numFmtId="0" fontId="8" fillId="4" borderId="31" xfId="1" applyNumberFormat="1" applyFill="1" applyBorder="1" applyAlignment="1" applyProtection="1">
      <alignment horizontal="center" vertical="center"/>
    </xf>
    <xf numFmtId="0" fontId="0" fillId="0" borderId="34" xfId="0" applyBorder="1" applyAlignment="1">
      <alignment horizontal="center" vertical="center"/>
    </xf>
    <xf numFmtId="0" fontId="7" fillId="4" borderId="1" xfId="1" applyNumberFormat="1" applyFont="1" applyFill="1" applyBorder="1" applyAlignment="1">
      <alignment horizontal="center" vertical="center"/>
    </xf>
  </cellXfs>
  <cellStyles count="10">
    <cellStyle name="Comma" xfId="1" builtinId="3"/>
    <cellStyle name="Comma0" xfId="2"/>
    <cellStyle name="Currency0" xfId="3"/>
    <cellStyle name="Date" xfId="4"/>
    <cellStyle name="Fixed" xfId="5"/>
    <cellStyle name="Heading 1" xfId="6" builtinId="16" customBuiltin="1"/>
    <cellStyle name="Heading 2" xfId="7" builtinId="17" customBuiltin="1"/>
    <cellStyle name="locked" xfId="8"/>
    <cellStyle name="Normal" xfId="0" builtinId="0"/>
    <cellStyle name="unlocked" xfId="9"/>
  </cellStyles>
  <dxfs count="193">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theme="5" tint="0.39994506668294322"/>
        </patternFill>
      </fill>
    </dxf>
    <dxf>
      <fill>
        <patternFill>
          <bgColor rgb="FF99FF66"/>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DA9694"/>
        </patternFill>
      </fill>
    </dxf>
    <dxf>
      <fill>
        <patternFill>
          <bgColor indexed="42"/>
        </patternFill>
      </fill>
    </dxf>
  </dxfs>
  <tableStyles count="0" defaultTableStyle="TableStyleMedium9" defaultPivotStyle="PivotStyleLight16"/>
  <colors>
    <mruColors>
      <color rgb="FFFFFF99"/>
      <color rgb="FFDA9694"/>
      <color rgb="FFCCFFCC"/>
      <color rgb="FF99FF66"/>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Z40"/>
  <sheetViews>
    <sheetView tabSelected="1" zoomScaleNormal="100" workbookViewId="0">
      <selection sqref="A1:C1"/>
    </sheetView>
  </sheetViews>
  <sheetFormatPr defaultRowHeight="12.75"/>
  <cols>
    <col min="1" max="2" width="2.7109375" customWidth="1"/>
    <col min="3" max="3" width="90.7109375" customWidth="1"/>
    <col min="4" max="7" width="9.140625" style="26"/>
    <col min="8" max="8" width="10.28515625" style="26" customWidth="1"/>
    <col min="9" max="26" width="9.140625" style="26"/>
  </cols>
  <sheetData>
    <row r="1" spans="1:26" ht="15" customHeight="1">
      <c r="A1" s="318" t="s">
        <v>264</v>
      </c>
      <c r="B1" s="319"/>
      <c r="C1" s="319"/>
      <c r="D1" s="34"/>
      <c r="E1" s="34"/>
      <c r="F1" s="34"/>
      <c r="G1" s="34"/>
      <c r="H1" s="35"/>
      <c r="I1" s="36"/>
      <c r="J1" s="36"/>
      <c r="K1" s="36"/>
      <c r="L1" s="36"/>
      <c r="M1" s="36"/>
      <c r="N1" s="36"/>
      <c r="O1" s="36"/>
      <c r="P1" s="36"/>
      <c r="Q1" s="36"/>
      <c r="R1" s="36"/>
      <c r="S1" s="36"/>
      <c r="T1" s="36"/>
      <c r="U1" s="36"/>
      <c r="V1" s="36"/>
      <c r="W1" s="16"/>
      <c r="X1" s="16"/>
      <c r="Y1" s="28"/>
      <c r="Z1" s="28"/>
    </row>
    <row r="2" spans="1:26" s="40" customFormat="1" ht="15" customHeight="1">
      <c r="A2" s="37"/>
      <c r="B2" s="38"/>
      <c r="C2" s="39"/>
      <c r="D2" s="36"/>
      <c r="E2" s="36"/>
      <c r="F2" s="36"/>
      <c r="G2" s="36"/>
      <c r="H2" s="36"/>
      <c r="I2" s="36"/>
      <c r="J2" s="36"/>
      <c r="K2" s="36"/>
      <c r="L2" s="36"/>
      <c r="M2" s="36"/>
      <c r="N2" s="36"/>
      <c r="O2" s="36"/>
      <c r="P2" s="36"/>
      <c r="Q2" s="36"/>
      <c r="R2" s="36"/>
      <c r="S2" s="36"/>
      <c r="T2" s="36"/>
      <c r="U2" s="36"/>
      <c r="V2" s="36"/>
      <c r="W2" s="14"/>
      <c r="X2" s="14"/>
      <c r="Y2" s="28"/>
      <c r="Z2" s="28"/>
    </row>
    <row r="3" spans="1:26" s="40" customFormat="1" ht="15">
      <c r="A3" s="37" t="s">
        <v>142</v>
      </c>
      <c r="B3" s="37"/>
      <c r="C3" s="33"/>
      <c r="D3"/>
      <c r="E3" s="36"/>
      <c r="F3" s="36"/>
      <c r="G3" s="36"/>
      <c r="H3" s="36"/>
      <c r="I3" s="36"/>
      <c r="J3" s="36"/>
      <c r="K3" s="36"/>
      <c r="L3" s="36"/>
      <c r="M3" s="36"/>
      <c r="N3" s="36"/>
      <c r="O3" s="36"/>
      <c r="P3" s="36"/>
      <c r="Q3" s="36"/>
      <c r="R3" s="36"/>
      <c r="S3" s="36"/>
      <c r="T3" s="36"/>
      <c r="U3" s="36"/>
      <c r="V3" s="36"/>
      <c r="W3" s="14"/>
      <c r="X3" s="14"/>
      <c r="Y3" s="28"/>
      <c r="Z3" s="28"/>
    </row>
    <row r="4" spans="1:26" s="40" customFormat="1" ht="15">
      <c r="A4" s="37"/>
      <c r="B4" s="316" t="s">
        <v>141</v>
      </c>
      <c r="C4" s="317"/>
      <c r="D4"/>
      <c r="E4" s="36"/>
      <c r="F4" s="36"/>
      <c r="G4" s="36"/>
      <c r="H4" s="36"/>
      <c r="I4" s="36"/>
      <c r="J4" s="36"/>
      <c r="K4" s="36"/>
      <c r="L4" s="36"/>
      <c r="M4" s="36"/>
      <c r="N4" s="36"/>
      <c r="O4" s="36"/>
      <c r="P4" s="36"/>
      <c r="Q4" s="36"/>
      <c r="R4" s="36"/>
      <c r="S4" s="36"/>
      <c r="T4" s="36"/>
      <c r="U4" s="36"/>
      <c r="V4" s="36"/>
      <c r="W4" s="14"/>
      <c r="X4" s="14"/>
      <c r="Y4" s="28"/>
      <c r="Z4" s="28"/>
    </row>
    <row r="5" spans="1:26" s="40" customFormat="1" ht="15">
      <c r="A5" s="37"/>
      <c r="B5" s="317"/>
      <c r="C5" s="317"/>
      <c r="D5"/>
      <c r="E5" s="36"/>
      <c r="F5" s="36"/>
      <c r="G5" s="36"/>
      <c r="H5" s="36"/>
      <c r="I5" s="36"/>
      <c r="J5" s="36"/>
      <c r="K5" s="36"/>
      <c r="L5" s="36"/>
      <c r="M5" s="36"/>
      <c r="N5" s="36"/>
      <c r="O5" s="36"/>
      <c r="P5" s="36"/>
      <c r="Q5" s="36"/>
      <c r="R5" s="36"/>
      <c r="S5" s="36"/>
      <c r="T5" s="36"/>
      <c r="U5" s="36"/>
      <c r="V5" s="36"/>
      <c r="W5" s="14"/>
      <c r="X5" s="14"/>
      <c r="Y5" s="28"/>
      <c r="Z5" s="28"/>
    </row>
    <row r="6" spans="1:26" s="40" customFormat="1" ht="15">
      <c r="A6" s="37"/>
      <c r="B6" s="33"/>
      <c r="C6" s="33"/>
      <c r="D6"/>
      <c r="E6" s="36"/>
      <c r="F6" s="36"/>
      <c r="G6" s="36"/>
      <c r="H6" s="36"/>
      <c r="I6" s="36"/>
      <c r="J6" s="36"/>
      <c r="K6" s="36"/>
      <c r="L6" s="36"/>
      <c r="M6" s="36"/>
      <c r="N6" s="36"/>
      <c r="O6" s="36"/>
      <c r="P6" s="36"/>
      <c r="Q6" s="36"/>
      <c r="R6" s="36"/>
      <c r="S6" s="36"/>
      <c r="T6" s="36"/>
      <c r="U6" s="36"/>
      <c r="V6" s="36"/>
      <c r="W6" s="14"/>
      <c r="X6" s="14"/>
      <c r="Y6" s="28"/>
      <c r="Z6" s="28"/>
    </row>
    <row r="7" spans="1:26" s="40" customFormat="1" ht="15">
      <c r="A7" s="37"/>
      <c r="B7" s="37" t="s">
        <v>315</v>
      </c>
      <c r="C7" s="33"/>
      <c r="D7"/>
      <c r="E7" s="36"/>
      <c r="F7" s="36"/>
      <c r="G7" s="36"/>
      <c r="H7" s="36"/>
      <c r="I7" s="36"/>
      <c r="J7" s="36"/>
      <c r="K7" s="36"/>
      <c r="L7" s="36"/>
      <c r="M7" s="36"/>
      <c r="N7" s="36"/>
      <c r="O7" s="36"/>
      <c r="P7" s="36"/>
      <c r="Q7" s="36"/>
      <c r="R7" s="36"/>
      <c r="S7" s="36"/>
      <c r="T7" s="36"/>
      <c r="U7" s="36"/>
      <c r="V7" s="36"/>
      <c r="W7" s="14"/>
      <c r="X7" s="14"/>
      <c r="Y7" s="28"/>
      <c r="Z7" s="28"/>
    </row>
    <row r="8" spans="1:26" s="40" customFormat="1" ht="15">
      <c r="A8" s="37"/>
      <c r="B8" s="37" t="s">
        <v>316</v>
      </c>
      <c r="C8" s="33"/>
      <c r="D8"/>
      <c r="E8" s="36"/>
      <c r="F8" s="36"/>
      <c r="G8" s="36"/>
      <c r="H8" s="36"/>
      <c r="I8" s="36"/>
      <c r="J8" s="36"/>
      <c r="K8" s="36"/>
      <c r="L8" s="36"/>
      <c r="M8" s="36"/>
      <c r="N8" s="36"/>
      <c r="O8" s="36"/>
      <c r="P8" s="36"/>
      <c r="Q8" s="36"/>
      <c r="R8" s="36"/>
      <c r="S8" s="36"/>
      <c r="T8" s="36"/>
      <c r="U8" s="36"/>
      <c r="V8" s="36"/>
      <c r="W8" s="14"/>
      <c r="X8" s="14"/>
      <c r="Y8" s="28"/>
      <c r="Z8" s="28"/>
    </row>
    <row r="9" spans="1:26" s="40" customFormat="1" ht="15">
      <c r="A9" s="37"/>
      <c r="B9" s="33"/>
      <c r="C9" s="33"/>
      <c r="D9"/>
      <c r="E9" s="36"/>
      <c r="F9" s="36"/>
      <c r="G9" s="36"/>
      <c r="H9" s="36"/>
      <c r="I9" s="36"/>
      <c r="J9" s="36"/>
      <c r="K9" s="36"/>
      <c r="L9" s="36"/>
      <c r="M9" s="36"/>
      <c r="N9" s="36"/>
      <c r="O9" s="36"/>
      <c r="P9" s="36"/>
      <c r="Q9" s="36"/>
      <c r="R9" s="36"/>
      <c r="S9" s="36"/>
      <c r="T9" s="36"/>
      <c r="U9" s="36"/>
      <c r="V9" s="36"/>
      <c r="W9" s="14"/>
      <c r="X9" s="14"/>
      <c r="Y9" s="28"/>
      <c r="Z9" s="28"/>
    </row>
    <row r="10" spans="1:26" s="40" customFormat="1" ht="15">
      <c r="A10" s="315" t="s">
        <v>116</v>
      </c>
      <c r="B10" s="315"/>
      <c r="C10" s="315"/>
      <c r="D10"/>
      <c r="E10" s="36"/>
      <c r="F10" s="36"/>
      <c r="G10" s="36"/>
      <c r="H10" s="36"/>
      <c r="I10" s="36"/>
      <c r="J10" s="36"/>
      <c r="K10" s="36"/>
      <c r="L10" s="36"/>
      <c r="M10" s="36"/>
      <c r="N10" s="36"/>
      <c r="O10" s="36"/>
      <c r="P10" s="36"/>
      <c r="Q10" s="36"/>
      <c r="R10" s="36"/>
      <c r="S10" s="36"/>
      <c r="T10" s="36"/>
      <c r="U10" s="36"/>
      <c r="V10" s="36"/>
      <c r="W10" s="14"/>
      <c r="X10" s="14"/>
      <c r="Y10" s="28"/>
      <c r="Z10" s="28"/>
    </row>
    <row r="11" spans="1:26" s="40" customFormat="1" ht="15">
      <c r="A11" s="41"/>
      <c r="B11" s="41"/>
      <c r="C11" s="134"/>
      <c r="D11"/>
      <c r="E11" s="36"/>
      <c r="F11" s="36"/>
      <c r="G11" s="36"/>
      <c r="H11" s="36"/>
      <c r="I11" s="36"/>
      <c r="J11" s="36"/>
      <c r="K11" s="36"/>
      <c r="L11" s="36"/>
      <c r="M11" s="36"/>
      <c r="N11" s="36"/>
      <c r="O11" s="36"/>
      <c r="P11" s="36"/>
      <c r="Q11" s="36"/>
      <c r="R11" s="36"/>
      <c r="S11" s="36"/>
      <c r="T11" s="36"/>
      <c r="U11" s="36"/>
      <c r="V11" s="36"/>
      <c r="W11" s="14"/>
      <c r="X11" s="14"/>
      <c r="Y11" s="28"/>
      <c r="Z11" s="28"/>
    </row>
    <row r="12" spans="1:26" s="40" customFormat="1" ht="15">
      <c r="A12" s="273" t="s">
        <v>265</v>
      </c>
      <c r="B12" s="42"/>
      <c r="C12" s="42"/>
      <c r="D12"/>
      <c r="E12" s="36"/>
      <c r="F12" s="36"/>
      <c r="G12" s="36"/>
      <c r="H12" s="36"/>
      <c r="I12" s="36"/>
      <c r="J12" s="36"/>
      <c r="K12" s="36"/>
      <c r="L12" s="36"/>
      <c r="M12" s="36"/>
      <c r="N12" s="36"/>
      <c r="O12" s="36"/>
      <c r="P12" s="36"/>
      <c r="Q12" s="36"/>
      <c r="R12" s="36"/>
      <c r="S12" s="36"/>
      <c r="T12" s="36"/>
      <c r="U12" s="36"/>
      <c r="V12" s="36"/>
      <c r="W12" s="14"/>
      <c r="X12" s="14"/>
      <c r="Y12" s="28"/>
      <c r="Z12" s="28"/>
    </row>
    <row r="13" spans="1:26" s="40" customFormat="1" ht="15">
      <c r="A13" s="37"/>
      <c r="B13" s="43">
        <v>1</v>
      </c>
      <c r="C13" s="44" t="s">
        <v>143</v>
      </c>
      <c r="D13" s="36"/>
      <c r="E13" s="36"/>
      <c r="F13" s="36"/>
      <c r="G13" s="36"/>
      <c r="H13" s="36"/>
      <c r="I13" s="36"/>
      <c r="J13" s="36"/>
      <c r="K13" s="36"/>
      <c r="L13" s="36"/>
      <c r="M13" s="36"/>
      <c r="N13" s="36"/>
      <c r="O13" s="36"/>
      <c r="P13" s="36"/>
      <c r="Q13" s="36"/>
      <c r="R13" s="36"/>
      <c r="S13" s="36"/>
      <c r="T13" s="36"/>
      <c r="U13" s="36"/>
      <c r="V13" s="36"/>
      <c r="W13" s="14"/>
      <c r="X13" s="14"/>
      <c r="Y13" s="28"/>
      <c r="Z13" s="28"/>
    </row>
    <row r="14" spans="1:26" ht="15.75">
      <c r="A14" s="33"/>
      <c r="B14" s="43">
        <v>2</v>
      </c>
      <c r="C14" s="44" t="s">
        <v>117</v>
      </c>
      <c r="D14" s="36"/>
      <c r="E14" s="36"/>
      <c r="F14" s="36"/>
      <c r="G14" s="36"/>
      <c r="H14" s="36"/>
      <c r="I14" s="36"/>
      <c r="J14" s="36"/>
      <c r="K14" s="36"/>
      <c r="L14" s="36"/>
      <c r="M14" s="36"/>
      <c r="N14" s="36"/>
      <c r="O14" s="36"/>
      <c r="P14" s="36"/>
      <c r="Q14" s="36"/>
      <c r="R14" s="36"/>
      <c r="S14" s="36"/>
      <c r="T14" s="36"/>
      <c r="U14" s="36"/>
      <c r="V14" s="36"/>
      <c r="W14" s="16"/>
      <c r="X14" s="16"/>
      <c r="Y14" s="28"/>
      <c r="Z14" s="28"/>
    </row>
    <row r="15" spans="1:26" ht="51.75">
      <c r="A15" s="33"/>
      <c r="B15" s="43">
        <v>3</v>
      </c>
      <c r="C15" s="44" t="s">
        <v>301</v>
      </c>
      <c r="D15" s="36"/>
      <c r="E15" s="36"/>
      <c r="F15" s="36"/>
      <c r="G15" s="36"/>
      <c r="H15" s="36"/>
      <c r="I15" s="36"/>
      <c r="J15" s="36"/>
      <c r="K15" s="36"/>
      <c r="L15" s="36"/>
      <c r="M15" s="36"/>
      <c r="N15" s="36"/>
      <c r="O15" s="36"/>
      <c r="P15" s="36"/>
      <c r="Q15" s="36"/>
      <c r="R15" s="36"/>
      <c r="S15" s="36"/>
      <c r="T15" s="36"/>
      <c r="U15" s="36"/>
      <c r="V15" s="36"/>
      <c r="W15" s="16"/>
      <c r="X15" s="16"/>
      <c r="Y15" s="28"/>
      <c r="Z15" s="28"/>
    </row>
    <row r="16" spans="1:26" ht="15.75">
      <c r="A16" s="33"/>
      <c r="B16" s="43">
        <v>4</v>
      </c>
      <c r="C16" s="44" t="s">
        <v>263</v>
      </c>
      <c r="D16" s="36"/>
      <c r="E16" s="36"/>
      <c r="F16" s="36"/>
      <c r="G16" s="36"/>
      <c r="H16" s="36"/>
      <c r="I16" s="36"/>
      <c r="J16" s="36"/>
      <c r="K16" s="36"/>
      <c r="L16" s="36"/>
      <c r="M16" s="36"/>
      <c r="N16" s="36"/>
      <c r="O16" s="36"/>
      <c r="P16" s="36"/>
      <c r="Q16" s="36"/>
      <c r="R16" s="36"/>
      <c r="S16" s="36"/>
      <c r="T16" s="36"/>
      <c r="U16" s="36"/>
      <c r="V16" s="36"/>
      <c r="W16" s="16"/>
      <c r="X16" s="16"/>
      <c r="Y16" s="28"/>
      <c r="Z16" s="28"/>
    </row>
    <row r="17" spans="1:26" ht="15.75">
      <c r="A17" s="33"/>
      <c r="B17" s="47"/>
      <c r="C17" s="48"/>
      <c r="D17" s="36"/>
      <c r="E17" s="36"/>
      <c r="F17" s="36"/>
      <c r="G17" s="36"/>
      <c r="H17" s="36"/>
      <c r="I17" s="36"/>
      <c r="J17" s="36"/>
      <c r="K17" s="36"/>
      <c r="L17" s="36"/>
      <c r="M17" s="36"/>
      <c r="N17" s="36"/>
      <c r="O17" s="36"/>
      <c r="P17" s="36"/>
      <c r="Q17" s="36"/>
      <c r="R17" s="36"/>
      <c r="S17" s="36"/>
      <c r="T17" s="36"/>
      <c r="U17" s="36"/>
      <c r="V17" s="36"/>
      <c r="W17" s="16"/>
      <c r="X17" s="16"/>
      <c r="Y17" s="28"/>
      <c r="Z17" s="28"/>
    </row>
    <row r="18" spans="1:26" ht="15" customHeight="1">
      <c r="A18" s="292" t="s">
        <v>314</v>
      </c>
      <c r="B18" s="297"/>
      <c r="C18" s="298"/>
      <c r="D18" s="27"/>
      <c r="E18" s="27"/>
      <c r="F18" s="27"/>
      <c r="G18" s="27"/>
      <c r="H18" s="27"/>
      <c r="I18" s="27"/>
      <c r="J18" s="27"/>
      <c r="K18" s="27"/>
      <c r="L18" s="34"/>
      <c r="M18" s="16"/>
      <c r="N18" s="16"/>
      <c r="O18" s="16"/>
      <c r="P18" s="16"/>
      <c r="Q18" s="16"/>
      <c r="R18" s="16"/>
      <c r="S18" s="16"/>
      <c r="T18" s="16"/>
      <c r="U18" s="16"/>
      <c r="V18" s="16"/>
      <c r="W18" s="16"/>
      <c r="X18" s="16"/>
      <c r="Y18" s="28"/>
      <c r="Z18" s="28"/>
    </row>
    <row r="19" spans="1:26" s="26" customFormat="1" ht="26.25">
      <c r="A19" s="33"/>
      <c r="B19" s="320">
        <v>1</v>
      </c>
      <c r="C19" s="161" t="s">
        <v>323</v>
      </c>
      <c r="D19" s="27"/>
      <c r="E19" s="27"/>
      <c r="F19" s="27"/>
      <c r="G19" s="27"/>
      <c r="H19" s="27"/>
      <c r="I19" s="27"/>
      <c r="J19" s="27"/>
      <c r="K19" s="27"/>
      <c r="L19" s="34"/>
      <c r="M19" s="16"/>
      <c r="N19" s="16"/>
      <c r="O19" s="16"/>
      <c r="P19" s="16"/>
      <c r="Q19" s="16"/>
      <c r="R19" s="16"/>
      <c r="S19" s="16"/>
      <c r="T19" s="16"/>
      <c r="U19" s="16"/>
      <c r="V19" s="16"/>
      <c r="W19" s="16"/>
      <c r="X19" s="16"/>
      <c r="Y19" s="28"/>
      <c r="Z19" s="28"/>
    </row>
    <row r="20" spans="1:26" s="26" customFormat="1" ht="51.75">
      <c r="A20" s="33"/>
      <c r="B20" s="321"/>
      <c r="C20" s="299" t="s">
        <v>313</v>
      </c>
      <c r="D20" s="27"/>
      <c r="E20" s="27"/>
      <c r="F20" s="27"/>
      <c r="G20" s="27"/>
      <c r="H20" s="27"/>
      <c r="I20" s="27"/>
      <c r="J20" s="27"/>
      <c r="K20" s="27"/>
      <c r="L20" s="34"/>
      <c r="M20" s="16"/>
      <c r="N20" s="16"/>
      <c r="O20" s="16"/>
      <c r="P20" s="16"/>
      <c r="Q20" s="16"/>
      <c r="R20" s="16"/>
      <c r="S20" s="16"/>
      <c r="T20" s="16"/>
      <c r="U20" s="16"/>
      <c r="V20" s="16"/>
      <c r="W20" s="16"/>
      <c r="X20" s="16"/>
      <c r="Y20" s="28"/>
      <c r="Z20" s="28"/>
    </row>
    <row r="21" spans="1:26" s="26" customFormat="1" ht="15" customHeight="1">
      <c r="A21" s="33"/>
      <c r="B21" s="300"/>
      <c r="C21" s="301"/>
      <c r="D21" s="27"/>
      <c r="E21" s="27"/>
      <c r="F21" s="27"/>
      <c r="G21" s="27"/>
      <c r="H21" s="27"/>
      <c r="I21" s="27"/>
      <c r="J21" s="27"/>
      <c r="K21" s="27"/>
      <c r="L21" s="34"/>
      <c r="M21" s="16"/>
      <c r="N21" s="16"/>
      <c r="O21" s="16"/>
      <c r="P21" s="16"/>
      <c r="Q21" s="16"/>
      <c r="R21" s="16"/>
      <c r="S21" s="16"/>
      <c r="T21" s="16"/>
      <c r="U21" s="16"/>
      <c r="V21" s="16"/>
      <c r="W21" s="16"/>
      <c r="X21" s="16"/>
      <c r="Y21" s="28"/>
      <c r="Z21" s="28"/>
    </row>
    <row r="22" spans="1:26" ht="15" customHeight="1">
      <c r="A22" s="314" t="s">
        <v>328</v>
      </c>
      <c r="B22" s="297"/>
      <c r="C22" s="298"/>
      <c r="D22" s="27"/>
      <c r="E22" s="27"/>
      <c r="F22" s="27"/>
      <c r="G22" s="27"/>
      <c r="H22" s="27"/>
      <c r="I22" s="27"/>
      <c r="J22" s="27"/>
      <c r="K22" s="27"/>
      <c r="L22" s="34"/>
      <c r="M22" s="16"/>
      <c r="N22" s="16"/>
      <c r="O22" s="16"/>
      <c r="P22" s="16"/>
      <c r="Q22" s="16"/>
      <c r="R22" s="16"/>
      <c r="S22" s="16"/>
      <c r="T22" s="16"/>
      <c r="U22" s="16"/>
      <c r="V22" s="16"/>
      <c r="W22" s="16"/>
      <c r="X22" s="16"/>
      <c r="Y22" s="28"/>
      <c r="Z22" s="28"/>
    </row>
    <row r="23" spans="1:26" s="26" customFormat="1" ht="39">
      <c r="A23" s="33"/>
      <c r="B23" s="410">
        <v>1</v>
      </c>
      <c r="C23" s="44" t="s">
        <v>329</v>
      </c>
      <c r="D23" s="27"/>
      <c r="E23" s="27"/>
      <c r="F23" s="27"/>
      <c r="G23" s="27"/>
      <c r="H23" s="27"/>
      <c r="I23" s="27"/>
      <c r="J23" s="27"/>
      <c r="K23" s="27"/>
      <c r="L23" s="34"/>
      <c r="M23" s="16"/>
      <c r="N23" s="16"/>
      <c r="O23" s="16"/>
      <c r="P23" s="16"/>
      <c r="Q23" s="16"/>
      <c r="R23" s="16"/>
      <c r="S23" s="16"/>
      <c r="T23" s="16"/>
      <c r="U23" s="16"/>
      <c r="V23" s="16"/>
      <c r="W23" s="16"/>
      <c r="X23" s="16"/>
      <c r="Y23" s="28"/>
      <c r="Z23" s="28"/>
    </row>
    <row r="24" spans="1:26" s="26" customFormat="1" ht="15" customHeight="1">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s="26" customFormat="1" ht="15" customHeight="1">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s="26" customFormat="1" ht="15" customHeight="1">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s="26" customFormat="1">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s="26" customFormat="1">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s="26" customFormat="1">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s="26" customFormat="1">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s="26" customFormat="1">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s="26" customFormat="1">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2:26" s="26" customFormat="1">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2:26" s="26" customFormat="1">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2:26" s="26" customFormat="1">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2:26" s="26" customFormat="1">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2:26" s="26" customFormat="1">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2:26" s="26" customFormat="1">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2:26" s="26" customFormat="1">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2:26" s="26" customFormat="1">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sheetData>
  <sheetProtection sheet="1" objects="1" scenarios="1"/>
  <mergeCells count="4">
    <mergeCell ref="A10:C10"/>
    <mergeCell ref="B4:C5"/>
    <mergeCell ref="A1:C1"/>
    <mergeCell ref="B19:B20"/>
  </mergeCells>
  <pageMargins left="0.5" right="0.5" top="0.5" bottom="0.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AQ123"/>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20.7109375" style="6" customWidth="1"/>
    <col min="3" max="3" width="6.7109375" style="6" customWidth="1"/>
    <col min="4" max="4" width="5.28515625" style="6" customWidth="1"/>
    <col min="5" max="12" width="3.7109375" style="6" customWidth="1"/>
    <col min="13" max="13" width="3.85546875" style="6" customWidth="1"/>
    <col min="14" max="18" width="4.28515625" style="6" customWidth="1"/>
    <col min="19" max="19" width="8" style="6" customWidth="1"/>
    <col min="20" max="20" width="7" style="6" customWidth="1"/>
    <col min="21" max="22" width="9.140625" style="6"/>
    <col min="23" max="23" width="8" style="6" bestFit="1" customWidth="1"/>
    <col min="24" max="24" width="8.85546875" style="6" bestFit="1" customWidth="1"/>
    <col min="25" max="25" width="8.85546875" style="6" customWidth="1"/>
    <col min="26" max="26" width="3.7109375" style="6" customWidth="1"/>
    <col min="27" max="31" width="9.140625" style="6" customWidth="1"/>
    <col min="32" max="32" width="9.140625" style="6"/>
    <col min="33" max="37" width="7.7109375" style="6" customWidth="1"/>
    <col min="38" max="39" width="8.7109375" style="6" customWidth="1"/>
    <col min="40" max="40" width="11.28515625" style="6" bestFit="1" customWidth="1"/>
    <col min="41" max="41" width="8.85546875" style="6" bestFit="1" customWidth="1"/>
    <col min="42" max="42" width="7.7109375" style="6" bestFit="1" customWidth="1"/>
    <col min="43" max="43" width="15.85546875" style="6" customWidth="1"/>
    <col min="44" max="16384" width="9.140625" style="6"/>
  </cols>
  <sheetData>
    <row r="1" spans="1:43">
      <c r="A1" s="95" t="s">
        <v>42</v>
      </c>
      <c r="B1" s="1" t="s">
        <v>34</v>
      </c>
      <c r="C1" s="95"/>
      <c r="D1" s="95"/>
      <c r="E1" s="95"/>
      <c r="F1" s="95" t="s">
        <v>37</v>
      </c>
      <c r="G1" s="95"/>
      <c r="H1" s="7"/>
      <c r="I1" s="91" t="s">
        <v>140</v>
      </c>
      <c r="J1" s="95"/>
      <c r="K1" s="95"/>
      <c r="L1" s="140"/>
      <c r="M1" s="140"/>
      <c r="N1" s="95"/>
      <c r="O1" s="95"/>
      <c r="P1" s="95"/>
      <c r="Q1" s="95"/>
      <c r="R1" s="95"/>
      <c r="S1" s="95"/>
      <c r="T1" s="95"/>
      <c r="U1" s="95"/>
      <c r="V1" s="95"/>
      <c r="W1" s="95"/>
      <c r="X1" s="95"/>
      <c r="Y1" s="95"/>
      <c r="Z1" s="95"/>
      <c r="AA1" s="95"/>
      <c r="AB1" s="95"/>
      <c r="AC1" s="95"/>
      <c r="AD1" s="95"/>
      <c r="AE1" s="95"/>
      <c r="AF1" s="256" t="s">
        <v>254</v>
      </c>
      <c r="AG1" s="256"/>
      <c r="AH1" s="256"/>
      <c r="AI1" s="256"/>
      <c r="AJ1" s="256"/>
      <c r="AK1" s="256" t="s">
        <v>67</v>
      </c>
      <c r="AL1" s="255"/>
      <c r="AM1" s="255"/>
      <c r="AN1" s="255"/>
      <c r="AO1" s="256" t="s">
        <v>254</v>
      </c>
      <c r="AP1" s="256"/>
      <c r="AQ1" s="255"/>
    </row>
    <row r="2" spans="1:43">
      <c r="A2" s="95"/>
      <c r="B2" s="1" t="s">
        <v>38</v>
      </c>
      <c r="C2" s="95"/>
      <c r="D2" s="95"/>
      <c r="E2" s="95"/>
      <c r="F2" s="95"/>
      <c r="G2" s="95"/>
      <c r="H2" s="95"/>
      <c r="I2" s="95"/>
      <c r="J2" s="95"/>
      <c r="K2" s="95"/>
      <c r="L2" s="95"/>
      <c r="M2" s="95"/>
      <c r="N2" s="95"/>
      <c r="O2" s="95"/>
      <c r="P2" s="95"/>
      <c r="Q2" s="95"/>
      <c r="R2" s="95"/>
      <c r="S2" s="95"/>
      <c r="T2" s="141" t="s">
        <v>12</v>
      </c>
      <c r="U2" s="142">
        <f>DenStatus!C2</f>
        <v>42514</v>
      </c>
      <c r="V2" s="142"/>
      <c r="W2" s="142"/>
      <c r="X2" s="142"/>
      <c r="Y2" s="142"/>
      <c r="Z2" s="95"/>
      <c r="AA2" s="138" t="s">
        <v>8</v>
      </c>
      <c r="AB2" s="156"/>
      <c r="AC2" s="156"/>
      <c r="AD2" s="136" t="s">
        <v>24</v>
      </c>
      <c r="AE2" s="95"/>
      <c r="AF2" s="95"/>
      <c r="AG2" s="304" t="s">
        <v>17</v>
      </c>
      <c r="AH2" s="305"/>
      <c r="AI2" s="305"/>
      <c r="AJ2" s="305"/>
      <c r="AK2" s="306"/>
      <c r="AL2" s="95"/>
      <c r="AM2" s="95"/>
      <c r="AN2" s="95"/>
      <c r="AO2" s="95"/>
      <c r="AP2" s="95"/>
      <c r="AQ2" s="95"/>
    </row>
    <row r="3" spans="1:43">
      <c r="A3" s="96" t="s">
        <v>68</v>
      </c>
      <c r="B3" s="95"/>
      <c r="C3" s="95"/>
      <c r="D3" s="95"/>
      <c r="E3" s="95"/>
      <c r="F3" s="95"/>
      <c r="G3" s="95"/>
      <c r="H3" s="95"/>
      <c r="I3" s="95"/>
      <c r="J3" s="95"/>
      <c r="K3" s="95"/>
      <c r="L3" s="95"/>
      <c r="M3" s="95"/>
      <c r="N3" s="95"/>
      <c r="O3" s="95"/>
      <c r="P3" s="95"/>
      <c r="Q3" s="95"/>
      <c r="R3" s="95"/>
      <c r="S3" s="95"/>
      <c r="T3" s="95"/>
      <c r="U3" s="95"/>
      <c r="V3" s="95"/>
      <c r="W3" s="95"/>
      <c r="X3" s="95"/>
      <c r="Y3" s="95"/>
      <c r="Z3" s="95"/>
      <c r="AA3" s="32" t="s">
        <v>311</v>
      </c>
      <c r="AB3" s="3"/>
      <c r="AC3" s="3"/>
      <c r="AD3" s="186">
        <v>37429</v>
      </c>
      <c r="AE3" s="95"/>
      <c r="AF3" s="95"/>
      <c r="AG3" s="184" t="s">
        <v>26</v>
      </c>
      <c r="AH3" s="307"/>
      <c r="AI3" s="307"/>
      <c r="AJ3" s="307"/>
      <c r="AK3" s="308"/>
      <c r="AL3" s="95"/>
      <c r="AM3" s="95"/>
      <c r="AN3" s="95"/>
      <c r="AO3" s="95"/>
      <c r="AP3" s="95"/>
      <c r="AQ3" s="95"/>
    </row>
    <row r="4" spans="1:43">
      <c r="A4" s="135" t="s">
        <v>5</v>
      </c>
      <c r="B4" s="135"/>
      <c r="C4" s="135" t="s">
        <v>7</v>
      </c>
      <c r="D4" s="135"/>
      <c r="E4" s="174" t="s">
        <v>33</v>
      </c>
      <c r="F4" s="143"/>
      <c r="G4" s="143"/>
      <c r="H4" s="143"/>
      <c r="I4" s="143"/>
      <c r="J4" s="143"/>
      <c r="K4" s="143"/>
      <c r="L4" s="143"/>
      <c r="M4" s="143"/>
      <c r="N4" s="143"/>
      <c r="O4" s="143"/>
      <c r="P4" s="143"/>
      <c r="Q4" s="143"/>
      <c r="R4" s="143"/>
      <c r="S4" s="406" t="s">
        <v>4</v>
      </c>
      <c r="T4" s="366"/>
      <c r="U4" s="366"/>
      <c r="V4" s="367"/>
      <c r="W4" s="242"/>
      <c r="X4" s="242"/>
      <c r="Y4" s="242"/>
      <c r="Z4" s="95"/>
      <c r="AA4" s="32" t="s">
        <v>312</v>
      </c>
      <c r="AB4" s="3"/>
      <c r="AC4" s="3"/>
      <c r="AD4" s="186">
        <v>37429</v>
      </c>
      <c r="AE4" s="95"/>
      <c r="AF4" s="95"/>
      <c r="AG4" s="157" t="s">
        <v>34</v>
      </c>
      <c r="AH4" s="119" t="s">
        <v>48</v>
      </c>
      <c r="AI4" s="119" t="s">
        <v>165</v>
      </c>
      <c r="AJ4" s="119" t="s">
        <v>211</v>
      </c>
      <c r="AK4" s="157" t="s">
        <v>1</v>
      </c>
      <c r="AL4" s="95"/>
      <c r="AM4" s="95"/>
      <c r="AN4" s="95"/>
      <c r="AO4" s="95"/>
      <c r="AP4" s="95"/>
      <c r="AQ4" s="95"/>
    </row>
    <row r="5" spans="1:43">
      <c r="A5" s="136" t="s">
        <v>43</v>
      </c>
      <c r="B5" s="135" t="s">
        <v>40</v>
      </c>
      <c r="C5" s="136" t="s">
        <v>46</v>
      </c>
      <c r="D5" s="146" t="s">
        <v>16</v>
      </c>
      <c r="E5" s="136">
        <v>1</v>
      </c>
      <c r="F5" s="175"/>
      <c r="G5" s="175"/>
      <c r="H5" s="175"/>
      <c r="I5" s="175"/>
      <c r="J5" s="175"/>
      <c r="K5" s="175"/>
      <c r="L5" s="175"/>
      <c r="M5" s="175"/>
      <c r="N5" s="175"/>
      <c r="O5" s="175"/>
      <c r="P5" s="175"/>
      <c r="Q5" s="175"/>
      <c r="R5" s="175"/>
      <c r="S5" s="136" t="s">
        <v>2</v>
      </c>
      <c r="T5" s="136" t="s">
        <v>31</v>
      </c>
      <c r="U5" s="136" t="s">
        <v>24</v>
      </c>
      <c r="V5" s="50" t="s">
        <v>66</v>
      </c>
      <c r="W5" s="55"/>
      <c r="X5" s="55"/>
      <c r="Y5" s="55"/>
      <c r="Z5" s="95"/>
      <c r="AA5" s="2"/>
      <c r="AB5" s="3"/>
      <c r="AC5" s="3"/>
      <c r="AD5" s="186"/>
      <c r="AE5" s="95"/>
      <c r="AF5" s="95"/>
      <c r="AG5" s="251" t="s">
        <v>49</v>
      </c>
      <c r="AH5" s="148" t="s">
        <v>49</v>
      </c>
      <c r="AI5" s="148" t="s">
        <v>49</v>
      </c>
      <c r="AJ5" s="251" t="s">
        <v>49</v>
      </c>
      <c r="AK5" s="251" t="s">
        <v>50</v>
      </c>
      <c r="AL5" s="95"/>
      <c r="AM5" s="95"/>
      <c r="AN5" s="95"/>
      <c r="AO5" s="95"/>
      <c r="AP5" s="95"/>
      <c r="AQ5" s="95"/>
    </row>
    <row r="6" spans="1:43">
      <c r="A6" s="136">
        <v>1</v>
      </c>
      <c r="B6" s="135" t="str">
        <f>DenStatus!C5</f>
        <v>Scout Oath</v>
      </c>
      <c r="C6" s="136">
        <v>1</v>
      </c>
      <c r="D6" s="295">
        <v>1</v>
      </c>
      <c r="E6" s="5"/>
      <c r="F6" s="295"/>
      <c r="G6" s="175"/>
      <c r="H6" s="175"/>
      <c r="I6" s="175"/>
      <c r="J6" s="175"/>
      <c r="K6" s="175"/>
      <c r="L6" s="175"/>
      <c r="M6" s="175"/>
      <c r="N6" s="175"/>
      <c r="O6" s="175"/>
      <c r="P6" s="175"/>
      <c r="Q6" s="175"/>
      <c r="R6" s="175"/>
      <c r="S6" s="136">
        <f t="shared" ref="S6:S12" si="0">COUNTA(E6:R6)</f>
        <v>0</v>
      </c>
      <c r="T6" s="136">
        <f t="shared" ref="T6:T12" si="1">IF(SUM(AG6:AJ6)&gt;=AK6,1,0)</f>
        <v>0</v>
      </c>
      <c r="U6" s="177"/>
      <c r="V6" s="177"/>
      <c r="W6" s="243"/>
      <c r="X6" s="243"/>
      <c r="Y6" s="243"/>
      <c r="Z6" s="95"/>
      <c r="AA6" s="2"/>
      <c r="AB6" s="3"/>
      <c r="AC6" s="3"/>
      <c r="AD6" s="186"/>
      <c r="AE6" s="95"/>
      <c r="AF6" s="95"/>
      <c r="AG6" s="136">
        <f>IF(S6&gt;=C6,1,0)</f>
        <v>0</v>
      </c>
      <c r="AH6" s="136"/>
      <c r="AI6" s="136"/>
      <c r="AJ6" s="136"/>
      <c r="AK6" s="136">
        <v>1</v>
      </c>
      <c r="AL6" s="95"/>
      <c r="AM6" s="95"/>
      <c r="AN6" s="95"/>
      <c r="AO6" s="95"/>
      <c r="AP6" s="95"/>
      <c r="AQ6" s="95"/>
    </row>
    <row r="7" spans="1:43">
      <c r="A7" s="136">
        <f t="shared" ref="A7:A12" si="2">A6+1</f>
        <v>2</v>
      </c>
      <c r="B7" s="135" t="str">
        <f>DenStatus!C6</f>
        <v>Scout Law</v>
      </c>
      <c r="C7" s="136">
        <v>1</v>
      </c>
      <c r="D7" s="295">
        <v>1</v>
      </c>
      <c r="E7" s="5"/>
      <c r="F7" s="295"/>
      <c r="G7" s="175"/>
      <c r="H7" s="175"/>
      <c r="I7" s="175"/>
      <c r="J7" s="117"/>
      <c r="K7" s="175"/>
      <c r="L7" s="175"/>
      <c r="M7" s="175"/>
      <c r="N7" s="175"/>
      <c r="O7" s="175"/>
      <c r="P7" s="175"/>
      <c r="Q7" s="175"/>
      <c r="R7" s="175"/>
      <c r="S7" s="136">
        <f t="shared" si="0"/>
        <v>0</v>
      </c>
      <c r="T7" s="136">
        <f t="shared" si="1"/>
        <v>0</v>
      </c>
      <c r="U7" s="177"/>
      <c r="V7" s="177"/>
      <c r="W7" s="243"/>
      <c r="X7" s="243"/>
      <c r="Y7" s="243"/>
      <c r="Z7" s="95"/>
      <c r="AA7" s="2"/>
      <c r="AB7" s="3"/>
      <c r="AC7" s="3"/>
      <c r="AD7" s="186"/>
      <c r="AE7" s="95"/>
      <c r="AF7" s="95"/>
      <c r="AG7" s="136">
        <f t="shared" ref="AG7:AG12" si="3">IF(S7&gt;=C7,1,0)</f>
        <v>0</v>
      </c>
      <c r="AH7" s="136"/>
      <c r="AI7" s="136"/>
      <c r="AJ7" s="136"/>
      <c r="AK7" s="136">
        <v>1</v>
      </c>
      <c r="AL7" s="95"/>
      <c r="AM7" s="95"/>
      <c r="AN7" s="95"/>
      <c r="AO7" s="95"/>
      <c r="AP7" s="95"/>
      <c r="AQ7" s="95"/>
    </row>
    <row r="8" spans="1:43">
      <c r="A8" s="136">
        <f t="shared" si="2"/>
        <v>3</v>
      </c>
      <c r="B8" s="135" t="str">
        <f>DenStatus!C7</f>
        <v>Cub Scout Sign</v>
      </c>
      <c r="C8" s="136">
        <v>1</v>
      </c>
      <c r="D8" s="295">
        <v>1</v>
      </c>
      <c r="E8" s="5"/>
      <c r="F8" s="295"/>
      <c r="G8" s="175"/>
      <c r="H8" s="175"/>
      <c r="I8" s="175"/>
      <c r="J8" s="175"/>
      <c r="K8" s="175"/>
      <c r="L8" s="175"/>
      <c r="M8" s="175"/>
      <c r="N8" s="175"/>
      <c r="O8" s="175"/>
      <c r="P8" s="175"/>
      <c r="Q8" s="175"/>
      <c r="R8" s="175"/>
      <c r="S8" s="136">
        <f t="shared" si="0"/>
        <v>0</v>
      </c>
      <c r="T8" s="136">
        <f t="shared" si="1"/>
        <v>0</v>
      </c>
      <c r="U8" s="177"/>
      <c r="V8" s="177"/>
      <c r="W8" s="243"/>
      <c r="X8" s="243"/>
      <c r="Y8" s="243"/>
      <c r="Z8" s="95"/>
      <c r="AA8" s="2"/>
      <c r="AB8" s="3"/>
      <c r="AC8" s="3"/>
      <c r="AD8" s="186"/>
      <c r="AE8" s="95"/>
      <c r="AF8" s="95"/>
      <c r="AG8" s="136">
        <f t="shared" si="3"/>
        <v>0</v>
      </c>
      <c r="AH8" s="136"/>
      <c r="AI8" s="136"/>
      <c r="AJ8" s="136"/>
      <c r="AK8" s="136">
        <v>1</v>
      </c>
      <c r="AL8" s="95"/>
      <c r="AM8" s="95"/>
      <c r="AN8" s="95"/>
      <c r="AO8" s="95"/>
      <c r="AP8" s="95"/>
      <c r="AQ8" s="95"/>
    </row>
    <row r="9" spans="1:43">
      <c r="A9" s="136">
        <f t="shared" si="2"/>
        <v>4</v>
      </c>
      <c r="B9" s="135" t="str">
        <f>DenStatus!C8</f>
        <v>Cub Scout Handshake</v>
      </c>
      <c r="C9" s="136">
        <v>1</v>
      </c>
      <c r="D9" s="295">
        <v>1</v>
      </c>
      <c r="E9" s="5"/>
      <c r="F9" s="295"/>
      <c r="G9" s="175"/>
      <c r="H9" s="175"/>
      <c r="I9" s="175"/>
      <c r="J9" s="175"/>
      <c r="K9" s="175"/>
      <c r="L9" s="175"/>
      <c r="M9" s="175"/>
      <c r="N9" s="175"/>
      <c r="O9" s="175"/>
      <c r="P9" s="175"/>
      <c r="Q9" s="175"/>
      <c r="R9" s="175"/>
      <c r="S9" s="136">
        <f t="shared" si="0"/>
        <v>0</v>
      </c>
      <c r="T9" s="136">
        <f t="shared" si="1"/>
        <v>0</v>
      </c>
      <c r="U9" s="177"/>
      <c r="V9" s="177"/>
      <c r="W9" s="243"/>
      <c r="X9" s="243"/>
      <c r="Y9" s="243"/>
      <c r="Z9" s="95"/>
      <c r="AA9" s="2"/>
      <c r="AB9" s="3"/>
      <c r="AC9" s="3"/>
      <c r="AD9" s="186"/>
      <c r="AE9" s="95"/>
      <c r="AF9" s="95"/>
      <c r="AG9" s="136">
        <f t="shared" si="3"/>
        <v>0</v>
      </c>
      <c r="AH9" s="136"/>
      <c r="AI9" s="136"/>
      <c r="AJ9" s="136"/>
      <c r="AK9" s="136">
        <v>1</v>
      </c>
      <c r="AL9" s="95"/>
      <c r="AM9" s="95"/>
      <c r="AN9" s="95"/>
      <c r="AO9" s="95"/>
      <c r="AP9" s="95"/>
      <c r="AQ9" s="95"/>
    </row>
    <row r="10" spans="1:43">
      <c r="A10" s="136">
        <f t="shared" si="2"/>
        <v>5</v>
      </c>
      <c r="B10" s="135" t="str">
        <f>DenStatus!C9</f>
        <v>Cub Scout Motto</v>
      </c>
      <c r="C10" s="136">
        <v>1</v>
      </c>
      <c r="D10" s="295">
        <v>1</v>
      </c>
      <c r="E10" s="5"/>
      <c r="F10" s="295"/>
      <c r="G10" s="175"/>
      <c r="H10" s="175"/>
      <c r="I10" s="175"/>
      <c r="J10" s="175"/>
      <c r="K10" s="175"/>
      <c r="L10" s="175"/>
      <c r="M10" s="175"/>
      <c r="N10" s="175"/>
      <c r="O10" s="175"/>
      <c r="P10" s="175"/>
      <c r="Q10" s="175"/>
      <c r="R10" s="175"/>
      <c r="S10" s="136">
        <f t="shared" si="0"/>
        <v>0</v>
      </c>
      <c r="T10" s="136">
        <f t="shared" si="1"/>
        <v>0</v>
      </c>
      <c r="U10" s="177"/>
      <c r="V10" s="177"/>
      <c r="W10" s="243"/>
      <c r="X10" s="243"/>
      <c r="Y10" s="243"/>
      <c r="Z10" s="95"/>
      <c r="AA10" s="2"/>
      <c r="AB10" s="3"/>
      <c r="AC10" s="3"/>
      <c r="AD10" s="186"/>
      <c r="AE10" s="95"/>
      <c r="AF10" s="95"/>
      <c r="AG10" s="136">
        <f t="shared" si="3"/>
        <v>0</v>
      </c>
      <c r="AH10" s="136"/>
      <c r="AI10" s="136"/>
      <c r="AJ10" s="136"/>
      <c r="AK10" s="136">
        <v>1</v>
      </c>
      <c r="AL10" s="95"/>
      <c r="AM10" s="95"/>
      <c r="AN10" s="95"/>
      <c r="AO10" s="95"/>
      <c r="AP10" s="95"/>
      <c r="AQ10" s="95"/>
    </row>
    <row r="11" spans="1:43">
      <c r="A11" s="136">
        <f t="shared" si="2"/>
        <v>6</v>
      </c>
      <c r="B11" s="135" t="str">
        <f>DenStatus!C10</f>
        <v>Cub Scout Salute</v>
      </c>
      <c r="C11" s="136">
        <v>1</v>
      </c>
      <c r="D11" s="295">
        <v>1</v>
      </c>
      <c r="E11" s="5"/>
      <c r="F11" s="295"/>
      <c r="G11" s="175"/>
      <c r="H11" s="175"/>
      <c r="I11" s="175"/>
      <c r="J11" s="175"/>
      <c r="K11" s="175"/>
      <c r="L11" s="175"/>
      <c r="M11" s="175"/>
      <c r="N11" s="175"/>
      <c r="O11" s="175"/>
      <c r="P11" s="175"/>
      <c r="Q11" s="175"/>
      <c r="R11" s="175"/>
      <c r="S11" s="136">
        <f t="shared" si="0"/>
        <v>0</v>
      </c>
      <c r="T11" s="136">
        <f t="shared" si="1"/>
        <v>0</v>
      </c>
      <c r="U11" s="177"/>
      <c r="V11" s="177"/>
      <c r="W11" s="243"/>
      <c r="X11" s="243"/>
      <c r="Y11" s="243"/>
      <c r="Z11" s="95"/>
      <c r="AA11" s="2"/>
      <c r="AB11" s="3"/>
      <c r="AC11" s="3"/>
      <c r="AD11" s="186"/>
      <c r="AE11" s="95"/>
      <c r="AF11" s="95"/>
      <c r="AG11" s="136">
        <f t="shared" si="3"/>
        <v>0</v>
      </c>
      <c r="AH11" s="136"/>
      <c r="AI11" s="136"/>
      <c r="AJ11" s="136"/>
      <c r="AK11" s="136">
        <v>1</v>
      </c>
      <c r="AL11" s="95"/>
      <c r="AM11" s="95"/>
      <c r="AN11" s="95"/>
      <c r="AO11" s="95"/>
      <c r="AP11" s="95"/>
      <c r="AQ11" s="95"/>
    </row>
    <row r="12" spans="1:43" ht="13.5" thickBot="1">
      <c r="A12" s="258">
        <f t="shared" si="2"/>
        <v>7</v>
      </c>
      <c r="B12" s="185" t="str">
        <f>DenStatus!C11</f>
        <v>Child Protection</v>
      </c>
      <c r="C12" s="258">
        <v>1</v>
      </c>
      <c r="D12" s="259">
        <v>1</v>
      </c>
      <c r="E12" s="179"/>
      <c r="F12" s="259"/>
      <c r="G12" s="260"/>
      <c r="H12" s="260"/>
      <c r="I12" s="260"/>
      <c r="J12" s="260"/>
      <c r="K12" s="260"/>
      <c r="L12" s="260"/>
      <c r="M12" s="260"/>
      <c r="N12" s="260"/>
      <c r="O12" s="260"/>
      <c r="P12" s="260"/>
      <c r="Q12" s="260"/>
      <c r="R12" s="260"/>
      <c r="S12" s="258">
        <f t="shared" si="0"/>
        <v>0</v>
      </c>
      <c r="T12" s="258">
        <f t="shared" si="1"/>
        <v>0</v>
      </c>
      <c r="U12" s="261"/>
      <c r="V12" s="261"/>
      <c r="W12" s="243"/>
      <c r="X12" s="243"/>
      <c r="Y12" s="243"/>
      <c r="Z12" s="95"/>
      <c r="AA12" s="2"/>
      <c r="AB12" s="3"/>
      <c r="AC12" s="3"/>
      <c r="AD12" s="186"/>
      <c r="AE12" s="95"/>
      <c r="AF12" s="95"/>
      <c r="AG12" s="136">
        <f t="shared" si="3"/>
        <v>0</v>
      </c>
      <c r="AH12" s="136"/>
      <c r="AI12" s="136"/>
      <c r="AJ12" s="136"/>
      <c r="AK12" s="136">
        <v>1</v>
      </c>
      <c r="AL12" s="95"/>
      <c r="AM12" s="95"/>
      <c r="AN12" s="95"/>
      <c r="AO12" s="95"/>
      <c r="AP12" s="95"/>
      <c r="AQ12" s="95"/>
    </row>
    <row r="13" spans="1:43">
      <c r="A13" s="192"/>
      <c r="B13" s="148" t="s">
        <v>60</v>
      </c>
      <c r="C13" s="149">
        <f>IF(SUM(T6:T12)&gt;=7,"X",0)</f>
        <v>0</v>
      </c>
      <c r="D13" s="223" t="s">
        <v>284</v>
      </c>
      <c r="E13" s="145"/>
      <c r="F13" s="152"/>
      <c r="G13" s="152"/>
      <c r="H13" s="152"/>
      <c r="I13" s="152"/>
      <c r="J13" s="152"/>
      <c r="K13" s="152"/>
      <c r="L13" s="152"/>
      <c r="M13" s="152"/>
      <c r="N13" s="152"/>
      <c r="O13" s="152"/>
      <c r="P13" s="152"/>
      <c r="Q13" s="152"/>
      <c r="R13" s="152"/>
      <c r="S13" s="152"/>
      <c r="T13" s="152"/>
      <c r="U13" s="178"/>
      <c r="V13" s="155"/>
      <c r="W13" s="155"/>
      <c r="X13" s="155"/>
      <c r="Y13" s="155"/>
      <c r="Z13" s="95"/>
      <c r="AA13" s="2"/>
      <c r="AB13" s="3"/>
      <c r="AC13" s="3"/>
      <c r="AD13" s="186"/>
      <c r="AE13" s="95"/>
      <c r="AF13" s="95"/>
      <c r="AG13" s="95"/>
      <c r="AH13" s="95"/>
      <c r="AI13" s="95"/>
      <c r="AJ13" s="95"/>
      <c r="AK13" s="95"/>
      <c r="AL13" s="95"/>
      <c r="AM13" s="95"/>
      <c r="AN13" s="95"/>
      <c r="AO13" s="95"/>
      <c r="AP13" s="95"/>
      <c r="AQ13" s="95"/>
    </row>
    <row r="14" spans="1:43">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2"/>
      <c r="AB14" s="3"/>
      <c r="AC14" s="3"/>
      <c r="AD14" s="186"/>
      <c r="AE14" s="95"/>
      <c r="AF14" s="95"/>
      <c r="AG14" s="104" t="s">
        <v>112</v>
      </c>
      <c r="AH14" s="105"/>
      <c r="AI14" s="105"/>
      <c r="AJ14" s="143"/>
      <c r="AK14" s="144"/>
      <c r="AL14" s="95"/>
      <c r="AM14" s="95"/>
      <c r="AN14" s="95"/>
      <c r="AO14" s="95"/>
      <c r="AP14" s="95"/>
      <c r="AQ14" s="95"/>
    </row>
    <row r="15" spans="1:43">
      <c r="A15" s="96" t="s">
        <v>317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2"/>
      <c r="AB15" s="3"/>
      <c r="AC15" s="3"/>
      <c r="AD15" s="186"/>
      <c r="AE15" s="95"/>
      <c r="AF15" s="95"/>
      <c r="AG15" s="138" t="s">
        <v>26</v>
      </c>
      <c r="AH15" s="143"/>
      <c r="AI15" s="143"/>
      <c r="AJ15" s="143"/>
      <c r="AK15" s="144"/>
      <c r="AL15" s="95"/>
      <c r="AM15" s="95"/>
      <c r="AN15" s="95"/>
      <c r="AO15" s="95"/>
      <c r="AP15" s="95"/>
      <c r="AQ15" s="95"/>
    </row>
    <row r="16" spans="1:43">
      <c r="A16" s="49" t="s">
        <v>54</v>
      </c>
      <c r="B16" s="135"/>
      <c r="C16" s="135" t="s">
        <v>7</v>
      </c>
      <c r="D16" s="135"/>
      <c r="E16" s="138" t="s">
        <v>33</v>
      </c>
      <c r="F16" s="143"/>
      <c r="G16" s="143"/>
      <c r="H16" s="143"/>
      <c r="I16" s="143"/>
      <c r="J16" s="143"/>
      <c r="K16" s="143"/>
      <c r="L16" s="143"/>
      <c r="M16" s="143"/>
      <c r="N16" s="143"/>
      <c r="O16" s="143"/>
      <c r="P16" s="143"/>
      <c r="Q16" s="143"/>
      <c r="R16" s="143"/>
      <c r="S16" s="365" t="s">
        <v>57</v>
      </c>
      <c r="T16" s="366"/>
      <c r="U16" s="366"/>
      <c r="V16" s="367"/>
      <c r="W16" s="242"/>
      <c r="X16" s="242"/>
      <c r="Y16" s="242"/>
      <c r="Z16" s="95"/>
      <c r="AA16" s="2"/>
      <c r="AB16" s="3"/>
      <c r="AC16" s="3"/>
      <c r="AD16" s="186"/>
      <c r="AE16" s="95"/>
      <c r="AF16" s="95"/>
      <c r="AG16" s="157" t="s">
        <v>34</v>
      </c>
      <c r="AH16" s="119" t="s">
        <v>48</v>
      </c>
      <c r="AI16" s="119" t="s">
        <v>165</v>
      </c>
      <c r="AJ16" s="119" t="s">
        <v>211</v>
      </c>
      <c r="AK16" s="157" t="s">
        <v>1</v>
      </c>
      <c r="AL16" s="95"/>
      <c r="AM16" s="95"/>
      <c r="AN16" s="95"/>
      <c r="AO16" s="95"/>
      <c r="AP16" s="95"/>
      <c r="AQ16" s="95"/>
    </row>
    <row r="17" spans="1:43">
      <c r="A17" s="136" t="s">
        <v>43</v>
      </c>
      <c r="B17" s="135" t="s">
        <v>40</v>
      </c>
      <c r="C17" s="136" t="s">
        <v>46</v>
      </c>
      <c r="D17" s="136" t="s">
        <v>16</v>
      </c>
      <c r="E17" s="295"/>
      <c r="F17" s="175"/>
      <c r="G17" s="175"/>
      <c r="H17" s="175"/>
      <c r="I17" s="175"/>
      <c r="J17" s="175"/>
      <c r="K17" s="175"/>
      <c r="L17" s="175"/>
      <c r="M17" s="175"/>
      <c r="N17" s="175"/>
      <c r="O17" s="175"/>
      <c r="P17" s="175"/>
      <c r="Q17" s="175"/>
      <c r="R17" s="175"/>
      <c r="S17" s="149" t="s">
        <v>2</v>
      </c>
      <c r="T17" s="149" t="s">
        <v>31</v>
      </c>
      <c r="U17" s="149" t="s">
        <v>24</v>
      </c>
      <c r="V17" s="50" t="s">
        <v>66</v>
      </c>
      <c r="W17" s="55"/>
      <c r="X17" s="55"/>
      <c r="Y17" s="55"/>
      <c r="Z17" s="95"/>
      <c r="AA17" s="2"/>
      <c r="AB17" s="3"/>
      <c r="AC17" s="3"/>
      <c r="AD17" s="186"/>
      <c r="AE17" s="95"/>
      <c r="AF17" s="95"/>
      <c r="AG17" s="251" t="s">
        <v>49</v>
      </c>
      <c r="AH17" s="148" t="s">
        <v>49</v>
      </c>
      <c r="AI17" s="148" t="s">
        <v>49</v>
      </c>
      <c r="AJ17" s="251" t="s">
        <v>49</v>
      </c>
      <c r="AK17" s="251" t="s">
        <v>50</v>
      </c>
      <c r="AL17" s="95"/>
      <c r="AM17" s="95"/>
      <c r="AN17" s="95"/>
      <c r="AO17" s="95"/>
      <c r="AP17" s="95"/>
      <c r="AQ17" s="95"/>
    </row>
    <row r="18" spans="1:43">
      <c r="A18" s="357">
        <v>1</v>
      </c>
      <c r="B18" s="400" t="str">
        <f>DenStatus!C15</f>
        <v>Cast Iron Chef</v>
      </c>
      <c r="C18" s="357">
        <v>2</v>
      </c>
      <c r="D18" s="357">
        <v>3</v>
      </c>
      <c r="E18" s="136">
        <v>1</v>
      </c>
      <c r="F18" s="136">
        <v>2</v>
      </c>
      <c r="G18" s="136">
        <v>3</v>
      </c>
      <c r="H18" s="203"/>
      <c r="I18" s="203"/>
      <c r="J18" s="203"/>
      <c r="K18" s="203"/>
      <c r="L18" s="203"/>
      <c r="M18" s="203"/>
      <c r="N18" s="203"/>
      <c r="O18" s="203"/>
      <c r="P18" s="203"/>
      <c r="Q18" s="203"/>
      <c r="R18" s="203"/>
      <c r="S18" s="357">
        <f>COUNTA(E19:R19)</f>
        <v>0</v>
      </c>
      <c r="T18" s="357">
        <f>IF(SUM(AG18:AJ19)&gt;=AK18,1,0)</f>
        <v>0</v>
      </c>
      <c r="U18" s="377"/>
      <c r="V18" s="377"/>
      <c r="W18" s="244"/>
      <c r="X18" s="244"/>
      <c r="Y18" s="244"/>
      <c r="Z18" s="95"/>
      <c r="AA18" s="2"/>
      <c r="AB18" s="3"/>
      <c r="AC18" s="3"/>
      <c r="AD18" s="186"/>
      <c r="AE18" s="95"/>
      <c r="AF18" s="95"/>
      <c r="AG18" s="357">
        <f>IF(COUNTA(E19:F19)&gt;=2,1,0)</f>
        <v>0</v>
      </c>
      <c r="AH18" s="357"/>
      <c r="AI18" s="357"/>
      <c r="AJ18" s="357"/>
      <c r="AK18" s="357">
        <v>1</v>
      </c>
      <c r="AL18" s="95"/>
      <c r="AM18" s="95"/>
      <c r="AN18" s="95"/>
      <c r="AO18" s="95"/>
      <c r="AP18" s="95"/>
      <c r="AQ18" s="95"/>
    </row>
    <row r="19" spans="1:43" ht="13.5" thickBot="1">
      <c r="A19" s="394"/>
      <c r="B19" s="396"/>
      <c r="C19" s="394"/>
      <c r="D19" s="356"/>
      <c r="E19" s="179"/>
      <c r="F19" s="179"/>
      <c r="G19" s="179"/>
      <c r="H19" s="210"/>
      <c r="I19" s="210"/>
      <c r="J19" s="210"/>
      <c r="K19" s="210"/>
      <c r="L19" s="210"/>
      <c r="M19" s="210"/>
      <c r="N19" s="197"/>
      <c r="O19" s="197"/>
      <c r="P19" s="197"/>
      <c r="Q19" s="197"/>
      <c r="R19" s="197"/>
      <c r="S19" s="356"/>
      <c r="T19" s="356"/>
      <c r="U19" s="376"/>
      <c r="V19" s="376"/>
      <c r="W19" s="244"/>
      <c r="X19" s="244"/>
      <c r="Y19" s="244"/>
      <c r="Z19" s="95"/>
      <c r="AA19" s="2"/>
      <c r="AB19" s="3"/>
      <c r="AC19" s="3"/>
      <c r="AD19" s="186"/>
      <c r="AE19" s="95"/>
      <c r="AF19" s="95"/>
      <c r="AG19" s="343"/>
      <c r="AH19" s="343"/>
      <c r="AI19" s="343"/>
      <c r="AJ19" s="343"/>
      <c r="AK19" s="343"/>
      <c r="AL19" s="95"/>
      <c r="AM19" s="95"/>
      <c r="AN19" s="95"/>
      <c r="AO19" s="95"/>
      <c r="AP19" s="95"/>
      <c r="AQ19" s="95"/>
    </row>
    <row r="20" spans="1:43">
      <c r="A20" s="360">
        <f>A18+1</f>
        <v>2</v>
      </c>
      <c r="B20" s="390" t="str">
        <f>DenStatus!C16</f>
        <v>Duty to God &amp; You</v>
      </c>
      <c r="C20" s="342">
        <v>3</v>
      </c>
      <c r="D20" s="360">
        <v>4</v>
      </c>
      <c r="E20" s="180">
        <v>1</v>
      </c>
      <c r="F20" s="180">
        <v>2</v>
      </c>
      <c r="G20" s="180">
        <v>3</v>
      </c>
      <c r="H20" s="180">
        <v>4</v>
      </c>
      <c r="I20" s="200"/>
      <c r="J20" s="201"/>
      <c r="K20" s="201"/>
      <c r="L20" s="201"/>
      <c r="M20" s="201"/>
      <c r="N20" s="199"/>
      <c r="O20" s="199"/>
      <c r="P20" s="199"/>
      <c r="Q20" s="199"/>
      <c r="R20" s="199"/>
      <c r="S20" s="360">
        <f>COUNTA(E21:R21)</f>
        <v>0</v>
      </c>
      <c r="T20" s="360">
        <f>IF(SUM(AG20:AJ21)&gt;=AK20,1,0)</f>
        <v>0</v>
      </c>
      <c r="U20" s="375"/>
      <c r="V20" s="375"/>
      <c r="W20" s="244"/>
      <c r="X20" s="244"/>
      <c r="Y20" s="244"/>
      <c r="Z20" s="95"/>
      <c r="AA20" s="2"/>
      <c r="AB20" s="3"/>
      <c r="AC20" s="3"/>
      <c r="AD20" s="186"/>
      <c r="AE20" s="95"/>
      <c r="AF20" s="95"/>
      <c r="AG20" s="360">
        <f>IF(COUNTA(E21)&gt;=1,1,0)</f>
        <v>0</v>
      </c>
      <c r="AH20" s="360">
        <f>IF(COUNTA(F21:H21)&gt;=2,1,0)</f>
        <v>0</v>
      </c>
      <c r="AI20" s="360"/>
      <c r="AJ20" s="360"/>
      <c r="AK20" s="360">
        <v>2</v>
      </c>
      <c r="AL20" s="95"/>
      <c r="AM20" s="95"/>
      <c r="AN20" s="95"/>
      <c r="AO20" s="95"/>
      <c r="AP20" s="95"/>
      <c r="AQ20" s="95"/>
    </row>
    <row r="21" spans="1:43" ht="13.5" thickBot="1">
      <c r="A21" s="394"/>
      <c r="B21" s="396"/>
      <c r="C21" s="394"/>
      <c r="D21" s="356"/>
      <c r="E21" s="179"/>
      <c r="F21" s="179"/>
      <c r="G21" s="179"/>
      <c r="H21" s="179"/>
      <c r="I21" s="196"/>
      <c r="J21" s="197"/>
      <c r="K21" s="197"/>
      <c r="L21" s="197"/>
      <c r="M21" s="197"/>
      <c r="N21" s="197"/>
      <c r="O21" s="197"/>
      <c r="P21" s="197"/>
      <c r="Q21" s="197"/>
      <c r="R21" s="197"/>
      <c r="S21" s="394"/>
      <c r="T21" s="394"/>
      <c r="U21" s="376"/>
      <c r="V21" s="376"/>
      <c r="W21" s="244"/>
      <c r="X21" s="244"/>
      <c r="Y21" s="244"/>
      <c r="Z21" s="95"/>
      <c r="AA21" s="2"/>
      <c r="AB21" s="3"/>
      <c r="AC21" s="3"/>
      <c r="AD21" s="186"/>
      <c r="AE21" s="95"/>
      <c r="AF21" s="95"/>
      <c r="AG21" s="343"/>
      <c r="AH21" s="343"/>
      <c r="AI21" s="343"/>
      <c r="AJ21" s="343"/>
      <c r="AK21" s="343"/>
      <c r="AL21" s="95"/>
      <c r="AM21" s="95"/>
      <c r="AN21" s="95"/>
      <c r="AO21" s="95"/>
      <c r="AP21" s="95"/>
      <c r="AQ21" s="95"/>
    </row>
    <row r="22" spans="1:43">
      <c r="A22" s="360">
        <f>A20+1</f>
        <v>3</v>
      </c>
      <c r="B22" s="390" t="str">
        <f>DenStatus!C17</f>
        <v>First Responder</v>
      </c>
      <c r="C22" s="392" t="s">
        <v>318</v>
      </c>
      <c r="D22" s="360">
        <v>16</v>
      </c>
      <c r="E22" s="180">
        <v>1</v>
      </c>
      <c r="F22" s="180" t="s">
        <v>150</v>
      </c>
      <c r="G22" s="180" t="s">
        <v>151</v>
      </c>
      <c r="H22" s="180" t="s">
        <v>152</v>
      </c>
      <c r="I22" s="180" t="s">
        <v>153</v>
      </c>
      <c r="J22" s="182" t="s">
        <v>172</v>
      </c>
      <c r="K22" s="182">
        <v>3</v>
      </c>
      <c r="L22" s="182">
        <v>4</v>
      </c>
      <c r="M22" s="182" t="s">
        <v>200</v>
      </c>
      <c r="N22" s="182" t="s">
        <v>201</v>
      </c>
      <c r="O22" s="182" t="s">
        <v>202</v>
      </c>
      <c r="P22" s="182" t="s">
        <v>203</v>
      </c>
      <c r="Q22" s="182" t="s">
        <v>204</v>
      </c>
      <c r="R22" s="182" t="s">
        <v>205</v>
      </c>
      <c r="S22" s="360">
        <f>SUM(COUNTA(E23:R23)+COUNTA(E25:R25))</f>
        <v>0</v>
      </c>
      <c r="T22" s="360">
        <f>IF(AG22&gt;=1,(IF(SUM(AH22:AJ25)&gt;=5,1,0)),0)</f>
        <v>0</v>
      </c>
      <c r="U22" s="340"/>
      <c r="V22" s="375"/>
      <c r="W22" s="244"/>
      <c r="X22" s="244"/>
      <c r="Y22" s="244"/>
      <c r="Z22" s="95"/>
      <c r="AA22" s="2"/>
      <c r="AB22" s="3"/>
      <c r="AC22" s="3"/>
      <c r="AD22" s="186"/>
      <c r="AE22" s="95"/>
      <c r="AF22" s="95"/>
      <c r="AG22" s="360">
        <f>IF(COUNTA(E23)&gt;=1,1,0)</f>
        <v>0</v>
      </c>
      <c r="AH22" s="360">
        <f>IF(COUNTA(F23:J23)&gt;=5,1,0)</f>
        <v>0</v>
      </c>
      <c r="AI22" s="360">
        <f>COUNTA(K23:L23)+COUNTA(H25:J25)</f>
        <v>0</v>
      </c>
      <c r="AJ22" s="360">
        <f>IF((COUNTA(M23:R23)+COUNTA(E25:G25))&gt;=5,1,0)</f>
        <v>0</v>
      </c>
      <c r="AK22" s="360">
        <v>6</v>
      </c>
      <c r="AL22" s="95"/>
      <c r="AM22" s="95"/>
      <c r="AN22" s="95"/>
      <c r="AO22" s="95"/>
      <c r="AP22" s="95"/>
      <c r="AQ22" s="95"/>
    </row>
    <row r="23" spans="1:43" ht="13.5" thickBot="1">
      <c r="A23" s="389"/>
      <c r="B23" s="391"/>
      <c r="C23" s="389"/>
      <c r="D23" s="344"/>
      <c r="E23" s="179"/>
      <c r="F23" s="179"/>
      <c r="G23" s="179"/>
      <c r="H23" s="179"/>
      <c r="I23" s="179"/>
      <c r="J23" s="179"/>
      <c r="K23" s="179"/>
      <c r="L23" s="179"/>
      <c r="M23" s="179"/>
      <c r="N23" s="179"/>
      <c r="O23" s="179"/>
      <c r="P23" s="179"/>
      <c r="Q23" s="179"/>
      <c r="R23" s="179"/>
      <c r="S23" s="389"/>
      <c r="T23" s="389"/>
      <c r="U23" s="393"/>
      <c r="V23" s="393"/>
      <c r="W23" s="244"/>
      <c r="X23" s="244"/>
      <c r="Y23" s="244"/>
      <c r="Z23" s="95"/>
      <c r="AA23" s="2"/>
      <c r="AB23" s="3"/>
      <c r="AC23" s="3"/>
      <c r="AD23" s="186"/>
      <c r="AE23" s="95"/>
      <c r="AF23" s="95"/>
      <c r="AG23" s="328"/>
      <c r="AH23" s="328"/>
      <c r="AI23" s="328"/>
      <c r="AJ23" s="328"/>
      <c r="AK23" s="328"/>
      <c r="AL23" s="95"/>
      <c r="AM23" s="95"/>
      <c r="AN23" s="95"/>
      <c r="AO23" s="95"/>
      <c r="AP23" s="95"/>
      <c r="AQ23" s="95"/>
    </row>
    <row r="24" spans="1:43">
      <c r="A24" s="344"/>
      <c r="B24" s="346"/>
      <c r="C24" s="344"/>
      <c r="D24" s="344"/>
      <c r="E24" s="53" t="s">
        <v>206</v>
      </c>
      <c r="F24" s="53" t="s">
        <v>207</v>
      </c>
      <c r="G24" s="53" t="s">
        <v>208</v>
      </c>
      <c r="H24" s="53">
        <v>6</v>
      </c>
      <c r="I24" s="53">
        <v>7</v>
      </c>
      <c r="J24" s="53">
        <v>8</v>
      </c>
      <c r="K24" s="201"/>
      <c r="L24" s="201"/>
      <c r="M24" s="201"/>
      <c r="N24" s="201"/>
      <c r="O24" s="201"/>
      <c r="P24" s="201"/>
      <c r="Q24" s="201"/>
      <c r="R24" s="55"/>
      <c r="S24" s="344"/>
      <c r="T24" s="344"/>
      <c r="U24" s="328"/>
      <c r="V24" s="328"/>
      <c r="W24" s="245"/>
      <c r="X24" s="245"/>
      <c r="Y24" s="245"/>
      <c r="Z24" s="95"/>
      <c r="AA24" s="2"/>
      <c r="AB24" s="3"/>
      <c r="AC24" s="3"/>
      <c r="AD24" s="186"/>
      <c r="AE24" s="95"/>
      <c r="AF24" s="95"/>
      <c r="AG24" s="328"/>
      <c r="AH24" s="328"/>
      <c r="AI24" s="328"/>
      <c r="AJ24" s="328"/>
      <c r="AK24" s="328"/>
      <c r="AL24" s="95"/>
      <c r="AM24" s="95"/>
      <c r="AN24" s="95"/>
      <c r="AO24" s="95"/>
      <c r="AP24" s="95"/>
      <c r="AQ24" s="95"/>
    </row>
    <row r="25" spans="1:43" ht="13.5" thickBot="1">
      <c r="A25" s="356"/>
      <c r="B25" s="387"/>
      <c r="C25" s="356"/>
      <c r="D25" s="356"/>
      <c r="E25" s="179"/>
      <c r="F25" s="179"/>
      <c r="G25" s="179"/>
      <c r="H25" s="179"/>
      <c r="I25" s="179"/>
      <c r="J25" s="179"/>
      <c r="K25" s="210"/>
      <c r="L25" s="210"/>
      <c r="M25" s="210"/>
      <c r="N25" s="210"/>
      <c r="O25" s="210"/>
      <c r="P25" s="210"/>
      <c r="Q25" s="210"/>
      <c r="R25" s="55"/>
      <c r="S25" s="356"/>
      <c r="T25" s="356"/>
      <c r="U25" s="343"/>
      <c r="V25" s="343"/>
      <c r="W25" s="245"/>
      <c r="X25" s="245"/>
      <c r="Y25" s="245"/>
      <c r="Z25" s="95"/>
      <c r="AA25" s="2"/>
      <c r="AB25" s="3"/>
      <c r="AC25" s="3"/>
      <c r="AD25" s="186"/>
      <c r="AE25" s="95"/>
      <c r="AF25" s="95"/>
      <c r="AG25" s="343"/>
      <c r="AH25" s="343"/>
      <c r="AI25" s="343"/>
      <c r="AJ25" s="343"/>
      <c r="AK25" s="343"/>
      <c r="AL25" s="95"/>
      <c r="AM25" s="95"/>
      <c r="AN25" s="95"/>
      <c r="AO25" s="95"/>
      <c r="AP25" s="95"/>
      <c r="AQ25" s="95"/>
    </row>
    <row r="26" spans="1:43" ht="12.75" customHeight="1">
      <c r="A26" s="360">
        <f>A22+1</f>
        <v>4</v>
      </c>
      <c r="B26" s="401" t="str">
        <f>DenStatus!C18</f>
        <v>Stronger, Faster, Higher</v>
      </c>
      <c r="C26" s="360">
        <v>9</v>
      </c>
      <c r="D26" s="360">
        <v>11</v>
      </c>
      <c r="E26" s="180">
        <v>1</v>
      </c>
      <c r="F26" s="180" t="s">
        <v>150</v>
      </c>
      <c r="G26" s="180" t="s">
        <v>151</v>
      </c>
      <c r="H26" s="180" t="s">
        <v>152</v>
      </c>
      <c r="I26" s="180" t="s">
        <v>153</v>
      </c>
      <c r="J26" s="180" t="s">
        <v>172</v>
      </c>
      <c r="K26" s="182" t="s">
        <v>173</v>
      </c>
      <c r="L26" s="182">
        <v>3</v>
      </c>
      <c r="M26" s="182">
        <v>4</v>
      </c>
      <c r="N26" s="182">
        <v>5</v>
      </c>
      <c r="O26" s="182">
        <v>6</v>
      </c>
      <c r="P26" s="201"/>
      <c r="Q26" s="201"/>
      <c r="R26" s="201"/>
      <c r="S26" s="360">
        <f>COUNTA(E27:R27)</f>
        <v>0</v>
      </c>
      <c r="T26" s="360">
        <f>IF(SUM(AG26:AJ27)&gt;=AK26,1,0)</f>
        <v>0</v>
      </c>
      <c r="U26" s="375"/>
      <c r="V26" s="375"/>
      <c r="W26" s="244"/>
      <c r="X26" s="244"/>
      <c r="Y26" s="244"/>
      <c r="Z26" s="95"/>
      <c r="AA26" s="2"/>
      <c r="AB26" s="3"/>
      <c r="AC26" s="3"/>
      <c r="AD26" s="186"/>
      <c r="AE26" s="95"/>
      <c r="AF26" s="95"/>
      <c r="AG26" s="360">
        <f>IF(COUNTA(E27:L27)&gt;=8,1,0)</f>
        <v>0</v>
      </c>
      <c r="AH26" s="360">
        <f>IF(COUNTA(M27:O27)&gt;=1,1,0)</f>
        <v>0</v>
      </c>
      <c r="AI26" s="360"/>
      <c r="AJ26" s="360"/>
      <c r="AK26" s="360">
        <v>2</v>
      </c>
      <c r="AL26" s="95"/>
      <c r="AM26" s="95"/>
      <c r="AN26" s="95"/>
      <c r="AO26" s="95"/>
      <c r="AP26" s="95"/>
      <c r="AQ26" s="95"/>
    </row>
    <row r="27" spans="1:43" ht="13.5" thickBot="1">
      <c r="A27" s="356"/>
      <c r="B27" s="387"/>
      <c r="C27" s="356"/>
      <c r="D27" s="356"/>
      <c r="E27" s="183"/>
      <c r="F27" s="183"/>
      <c r="G27" s="183"/>
      <c r="H27" s="183"/>
      <c r="I27" s="183"/>
      <c r="J27" s="183"/>
      <c r="K27" s="183"/>
      <c r="L27" s="183"/>
      <c r="M27" s="183"/>
      <c r="N27" s="183"/>
      <c r="O27" s="183"/>
      <c r="P27" s="205"/>
      <c r="Q27" s="205"/>
      <c r="R27" s="205"/>
      <c r="S27" s="356"/>
      <c r="T27" s="356"/>
      <c r="U27" s="376"/>
      <c r="V27" s="376"/>
      <c r="W27" s="244"/>
      <c r="X27" s="244"/>
      <c r="Y27" s="244"/>
      <c r="Z27" s="95"/>
      <c r="AA27" s="2"/>
      <c r="AB27" s="3"/>
      <c r="AC27" s="3"/>
      <c r="AD27" s="186"/>
      <c r="AE27" s="95"/>
      <c r="AF27" s="95"/>
      <c r="AG27" s="343"/>
      <c r="AH27" s="343"/>
      <c r="AI27" s="343"/>
      <c r="AJ27" s="343"/>
      <c r="AK27" s="343"/>
      <c r="AL27" s="95"/>
      <c r="AM27" s="95"/>
      <c r="AN27" s="95"/>
      <c r="AO27" s="95"/>
      <c r="AP27" s="95"/>
      <c r="AQ27" s="95"/>
    </row>
    <row r="28" spans="1:43">
      <c r="A28" s="360">
        <f>A26+1</f>
        <v>5</v>
      </c>
      <c r="B28" s="390" t="str">
        <f>DenStatus!C19</f>
        <v>Webelos Walkabout</v>
      </c>
      <c r="C28" s="360">
        <v>5</v>
      </c>
      <c r="D28" s="360">
        <v>6</v>
      </c>
      <c r="E28" s="263">
        <v>1</v>
      </c>
      <c r="F28" s="263">
        <v>2</v>
      </c>
      <c r="G28" s="263">
        <v>3</v>
      </c>
      <c r="H28" s="263">
        <v>4</v>
      </c>
      <c r="I28" s="263">
        <v>5</v>
      </c>
      <c r="J28" s="263">
        <v>6</v>
      </c>
      <c r="K28" s="296"/>
      <c r="L28" s="207"/>
      <c r="M28" s="207"/>
      <c r="N28" s="207"/>
      <c r="O28" s="207"/>
      <c r="P28" s="207"/>
      <c r="Q28" s="207"/>
      <c r="R28" s="207"/>
      <c r="S28" s="360">
        <f>COUNTA(E29:R29)</f>
        <v>0</v>
      </c>
      <c r="T28" s="360">
        <f>IF(SUM(AG28:AJ29)&gt;=AK28,1,0)</f>
        <v>0</v>
      </c>
      <c r="U28" s="375"/>
      <c r="V28" s="375"/>
      <c r="W28" s="244"/>
      <c r="X28" s="244"/>
      <c r="Y28" s="244"/>
      <c r="Z28" s="95"/>
      <c r="AA28" s="2"/>
      <c r="AB28" s="3"/>
      <c r="AC28" s="3"/>
      <c r="AD28" s="186"/>
      <c r="AE28" s="95"/>
      <c r="AF28" s="95"/>
      <c r="AG28" s="360">
        <f>IF(COUNTA(E29:H29)&gt;=4,1,0)</f>
        <v>0</v>
      </c>
      <c r="AH28" s="360">
        <f>IF(COUNTA(I29:J29)&gt;=1,1,0)</f>
        <v>0</v>
      </c>
      <c r="AI28" s="360"/>
      <c r="AJ28" s="360"/>
      <c r="AK28" s="360">
        <v>2</v>
      </c>
      <c r="AL28" s="95"/>
      <c r="AM28" s="95"/>
      <c r="AN28" s="95"/>
      <c r="AO28" s="95"/>
      <c r="AP28" s="95"/>
      <c r="AQ28" s="95"/>
    </row>
    <row r="29" spans="1:43" ht="13.5" thickBot="1">
      <c r="A29" s="356"/>
      <c r="B29" s="387"/>
      <c r="C29" s="356"/>
      <c r="D29" s="356"/>
      <c r="E29" s="183"/>
      <c r="F29" s="183"/>
      <c r="G29" s="183"/>
      <c r="H29" s="183"/>
      <c r="I29" s="183"/>
      <c r="J29" s="183"/>
      <c r="K29" s="196"/>
      <c r="L29" s="197"/>
      <c r="M29" s="197"/>
      <c r="N29" s="197"/>
      <c r="O29" s="197"/>
      <c r="P29" s="197"/>
      <c r="Q29" s="197"/>
      <c r="R29" s="197"/>
      <c r="S29" s="356"/>
      <c r="T29" s="356"/>
      <c r="U29" s="376"/>
      <c r="V29" s="376"/>
      <c r="W29" s="244"/>
      <c r="X29" s="244"/>
      <c r="Y29" s="244"/>
      <c r="Z29" s="95"/>
      <c r="AA29" s="4"/>
      <c r="AB29" s="3"/>
      <c r="AC29" s="3"/>
      <c r="AD29" s="186"/>
      <c r="AE29" s="95"/>
      <c r="AF29" s="95"/>
      <c r="AG29" s="343"/>
      <c r="AH29" s="343"/>
      <c r="AI29" s="343"/>
      <c r="AJ29" s="343"/>
      <c r="AK29" s="343"/>
      <c r="AL29" s="95"/>
      <c r="AM29" s="95"/>
      <c r="AN29" s="95"/>
      <c r="AO29" s="95"/>
      <c r="AP29" s="95"/>
      <c r="AQ29" s="95"/>
    </row>
    <row r="30" spans="1:43">
      <c r="A30" s="184"/>
      <c r="B30" s="262" t="s">
        <v>236</v>
      </c>
      <c r="C30" s="149">
        <f>IF(SUM(T18:T29)&gt;=5,"X",0)</f>
        <v>0</v>
      </c>
      <c r="D30" s="223" t="s">
        <v>284</v>
      </c>
      <c r="E30" s="152"/>
      <c r="F30" s="152"/>
      <c r="G30" s="152"/>
      <c r="H30" s="152"/>
      <c r="I30" s="152"/>
      <c r="J30" s="152"/>
      <c r="K30" s="152"/>
      <c r="L30" s="152"/>
      <c r="M30" s="152"/>
      <c r="N30" s="152"/>
      <c r="O30" s="152"/>
      <c r="P30" s="152"/>
      <c r="Q30" s="152"/>
      <c r="R30" s="152"/>
      <c r="S30" s="152"/>
      <c r="T30" s="152"/>
      <c r="U30" s="176"/>
      <c r="V30" s="155"/>
      <c r="W30" s="155"/>
      <c r="X30" s="155"/>
      <c r="Y30" s="155"/>
      <c r="Z30" s="95"/>
      <c r="AA30" s="2"/>
      <c r="AB30" s="3"/>
      <c r="AC30" s="3"/>
      <c r="AD30" s="186"/>
      <c r="AE30" s="95"/>
      <c r="AF30" s="95"/>
      <c r="AG30" s="95"/>
      <c r="AH30" s="95"/>
      <c r="AI30" s="95"/>
      <c r="AJ30" s="95"/>
      <c r="AK30" s="95"/>
      <c r="AL30" s="95"/>
      <c r="AM30" s="95"/>
      <c r="AN30" s="95"/>
      <c r="AO30" s="95"/>
      <c r="AP30" s="95"/>
      <c r="AQ30" s="95"/>
    </row>
    <row r="31" spans="1:43">
      <c r="A31" s="95"/>
      <c r="B31" s="106"/>
      <c r="C31" s="152"/>
      <c r="D31" s="145"/>
      <c r="E31" s="145"/>
      <c r="F31" s="145"/>
      <c r="G31" s="145"/>
      <c r="H31" s="145"/>
      <c r="I31" s="145"/>
      <c r="J31" s="145"/>
      <c r="K31" s="145"/>
      <c r="L31" s="145"/>
      <c r="M31" s="145"/>
      <c r="N31" s="145"/>
      <c r="O31" s="145"/>
      <c r="P31" s="145"/>
      <c r="Q31" s="145"/>
      <c r="R31" s="145"/>
      <c r="S31" s="95"/>
      <c r="T31" s="95"/>
      <c r="U31" s="95"/>
      <c r="V31" s="95"/>
      <c r="W31" s="95"/>
      <c r="X31" s="95"/>
      <c r="Y31" s="95"/>
      <c r="Z31" s="95"/>
      <c r="AA31" s="2"/>
      <c r="AB31" s="3"/>
      <c r="AC31" s="3"/>
      <c r="AD31" s="186"/>
      <c r="AE31" s="95"/>
      <c r="AF31" s="95"/>
      <c r="AG31" s="253" t="s">
        <v>215</v>
      </c>
      <c r="AH31" s="309"/>
      <c r="AI31" s="309"/>
      <c r="AJ31" s="305"/>
      <c r="AK31" s="306"/>
      <c r="AL31" s="95"/>
      <c r="AM31" s="95"/>
      <c r="AN31" s="95"/>
      <c r="AO31" s="95"/>
      <c r="AP31" s="95"/>
      <c r="AQ31" s="95"/>
    </row>
    <row r="32" spans="1:43">
      <c r="A32" s="102" t="s">
        <v>110</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2"/>
      <c r="AB32" s="3"/>
      <c r="AC32" s="3"/>
      <c r="AD32" s="186"/>
      <c r="AE32" s="95"/>
      <c r="AF32" s="95"/>
      <c r="AG32" s="184" t="s">
        <v>26</v>
      </c>
      <c r="AH32" s="307"/>
      <c r="AI32" s="307"/>
      <c r="AJ32" s="307"/>
      <c r="AK32" s="308"/>
      <c r="AL32" s="95"/>
      <c r="AM32" s="95"/>
      <c r="AN32" s="95"/>
      <c r="AO32" s="95"/>
      <c r="AP32" s="95"/>
      <c r="AQ32" s="95"/>
    </row>
    <row r="33" spans="1:43">
      <c r="A33" s="135" t="s">
        <v>5</v>
      </c>
      <c r="B33" s="135"/>
      <c r="C33" s="135" t="s">
        <v>7</v>
      </c>
      <c r="D33" s="135"/>
      <c r="E33" s="174" t="s">
        <v>33</v>
      </c>
      <c r="F33" s="143"/>
      <c r="G33" s="143"/>
      <c r="H33" s="143"/>
      <c r="I33" s="143"/>
      <c r="J33" s="143"/>
      <c r="K33" s="143"/>
      <c r="L33" s="143"/>
      <c r="M33" s="143"/>
      <c r="N33" s="143"/>
      <c r="O33" s="143"/>
      <c r="P33" s="143"/>
      <c r="Q33" s="143"/>
      <c r="R33" s="143"/>
      <c r="S33" s="406" t="s">
        <v>4</v>
      </c>
      <c r="T33" s="366"/>
      <c r="U33" s="366"/>
      <c r="V33" s="367"/>
      <c r="W33" s="242"/>
      <c r="X33" s="242"/>
      <c r="Y33" s="242"/>
      <c r="Z33" s="95"/>
      <c r="AA33" s="4"/>
      <c r="AB33" s="3"/>
      <c r="AC33" s="3"/>
      <c r="AD33" s="186"/>
      <c r="AE33" s="95"/>
      <c r="AF33" s="95"/>
      <c r="AG33" s="157" t="s">
        <v>34</v>
      </c>
      <c r="AH33" s="119" t="s">
        <v>48</v>
      </c>
      <c r="AI33" s="119" t="s">
        <v>165</v>
      </c>
      <c r="AJ33" s="119" t="s">
        <v>211</v>
      </c>
      <c r="AK33" s="157" t="s">
        <v>1</v>
      </c>
      <c r="AL33" s="95"/>
      <c r="AM33" s="95"/>
      <c r="AN33" s="95"/>
      <c r="AO33" s="95"/>
      <c r="AP33" s="95"/>
      <c r="AQ33" s="95"/>
    </row>
    <row r="34" spans="1:43">
      <c r="A34" s="136" t="s">
        <v>43</v>
      </c>
      <c r="B34" s="135" t="s">
        <v>40</v>
      </c>
      <c r="C34" s="136" t="s">
        <v>46</v>
      </c>
      <c r="D34" s="146" t="s">
        <v>16</v>
      </c>
      <c r="E34" s="154">
        <v>1</v>
      </c>
      <c r="F34" s="295"/>
      <c r="G34" s="175"/>
      <c r="H34" s="175"/>
      <c r="I34" s="175"/>
      <c r="J34" s="175"/>
      <c r="K34" s="175"/>
      <c r="L34" s="175"/>
      <c r="M34" s="175"/>
      <c r="N34" s="175"/>
      <c r="O34" s="175"/>
      <c r="P34" s="175"/>
      <c r="Q34" s="175"/>
      <c r="R34" s="175"/>
      <c r="S34" s="136" t="s">
        <v>2</v>
      </c>
      <c r="T34" s="136" t="s">
        <v>31</v>
      </c>
      <c r="U34" s="136" t="s">
        <v>24</v>
      </c>
      <c r="V34" s="50" t="s">
        <v>66</v>
      </c>
      <c r="W34" s="55"/>
      <c r="X34" s="55"/>
      <c r="Y34" s="55"/>
      <c r="Z34" s="95"/>
      <c r="AA34" s="4"/>
      <c r="AB34" s="3"/>
      <c r="AC34" s="3"/>
      <c r="AD34" s="186"/>
      <c r="AE34" s="95"/>
      <c r="AF34" s="95"/>
      <c r="AG34" s="251" t="s">
        <v>49</v>
      </c>
      <c r="AH34" s="148" t="s">
        <v>49</v>
      </c>
      <c r="AI34" s="148" t="s">
        <v>49</v>
      </c>
      <c r="AJ34" s="251" t="s">
        <v>49</v>
      </c>
      <c r="AK34" s="251" t="s">
        <v>50</v>
      </c>
      <c r="AL34" s="95"/>
      <c r="AM34" s="95"/>
      <c r="AN34" s="95"/>
      <c r="AO34" s="95"/>
      <c r="AP34" s="95"/>
      <c r="AQ34" s="95"/>
    </row>
    <row r="35" spans="1:43" ht="25.5">
      <c r="A35" s="137">
        <v>1</v>
      </c>
      <c r="B35" s="150" t="str">
        <f>DenStatus!C23</f>
        <v>Be Active Den Member for 3 months</v>
      </c>
      <c r="C35" s="137">
        <v>1</v>
      </c>
      <c r="D35" s="151">
        <v>1</v>
      </c>
      <c r="E35" s="158"/>
      <c r="F35" s="151"/>
      <c r="G35" s="208"/>
      <c r="H35" s="208"/>
      <c r="I35" s="208"/>
      <c r="J35" s="208"/>
      <c r="K35" s="208"/>
      <c r="L35" s="208"/>
      <c r="M35" s="208"/>
      <c r="N35" s="208"/>
      <c r="O35" s="208"/>
      <c r="P35" s="208"/>
      <c r="Q35" s="208"/>
      <c r="R35" s="208"/>
      <c r="S35" s="136">
        <f>COUNTA(E35:R35)</f>
        <v>0</v>
      </c>
      <c r="T35" s="136">
        <f>IF(SUM(AG35:AJ35)&gt;=AK35,1,0)</f>
        <v>0</v>
      </c>
      <c r="U35" s="187"/>
      <c r="V35" s="188"/>
      <c r="W35" s="246"/>
      <c r="X35" s="246"/>
      <c r="Y35" s="246"/>
      <c r="Z35" s="95"/>
      <c r="AA35" s="2"/>
      <c r="AB35" s="3"/>
      <c r="AC35" s="3"/>
      <c r="AD35" s="186"/>
      <c r="AE35" s="95"/>
      <c r="AF35" s="95"/>
      <c r="AG35" s="137">
        <f>IF(S35&gt;=C35,1,0)</f>
        <v>0</v>
      </c>
      <c r="AH35" s="137"/>
      <c r="AI35" s="137"/>
      <c r="AJ35" s="137"/>
      <c r="AK35" s="137">
        <v>1</v>
      </c>
      <c r="AL35" s="95"/>
      <c r="AM35" s="95"/>
      <c r="AN35" s="95"/>
      <c r="AO35" s="95"/>
      <c r="AP35" s="95"/>
      <c r="AQ35" s="95"/>
    </row>
    <row r="36" spans="1:43">
      <c r="A36" s="136">
        <v>2</v>
      </c>
      <c r="B36" s="135" t="str">
        <f>DenStatus!C24</f>
        <v>Child Protection</v>
      </c>
      <c r="C36" s="136">
        <v>1</v>
      </c>
      <c r="D36" s="295">
        <v>1</v>
      </c>
      <c r="E36" s="5"/>
      <c r="F36" s="295"/>
      <c r="G36" s="175"/>
      <c r="H36" s="175"/>
      <c r="I36" s="175"/>
      <c r="J36" s="175"/>
      <c r="K36" s="175"/>
      <c r="L36" s="175"/>
      <c r="M36" s="175"/>
      <c r="N36" s="175"/>
      <c r="O36" s="175"/>
      <c r="P36" s="175"/>
      <c r="Q36" s="175"/>
      <c r="R36" s="175"/>
      <c r="S36" s="136">
        <f>COUNTA(E36:R36)</f>
        <v>0</v>
      </c>
      <c r="T36" s="136">
        <f>IF(SUM(AG36:AJ36)&gt;=AK36,1,0)</f>
        <v>0</v>
      </c>
      <c r="U36" s="186"/>
      <c r="V36" s="186"/>
      <c r="W36" s="247"/>
      <c r="X36" s="247"/>
      <c r="Y36" s="247"/>
      <c r="Z36" s="95"/>
      <c r="AA36" s="2"/>
      <c r="AB36" s="3"/>
      <c r="AC36" s="3"/>
      <c r="AD36" s="186"/>
      <c r="AE36" s="95"/>
      <c r="AF36" s="95"/>
      <c r="AG36" s="136">
        <f>IF(S36&gt;=C36,1,0)</f>
        <v>0</v>
      </c>
      <c r="AH36" s="136"/>
      <c r="AI36" s="136"/>
      <c r="AJ36" s="136"/>
      <c r="AK36" s="136">
        <v>1</v>
      </c>
      <c r="AL36" s="95"/>
      <c r="AM36" s="95"/>
      <c r="AN36" s="95"/>
      <c r="AO36" s="95"/>
      <c r="AP36" s="95"/>
      <c r="AQ36" s="95"/>
    </row>
    <row r="37" spans="1:43" ht="13.5" thickBot="1">
      <c r="A37" s="258">
        <v>3</v>
      </c>
      <c r="B37" s="185" t="str">
        <f>DenStatus!C25</f>
        <v>Cyber Chip</v>
      </c>
      <c r="C37" s="258">
        <v>1</v>
      </c>
      <c r="D37" s="259">
        <v>1</v>
      </c>
      <c r="E37" s="179"/>
      <c r="F37" s="259"/>
      <c r="G37" s="260"/>
      <c r="H37" s="260"/>
      <c r="I37" s="260"/>
      <c r="J37" s="260"/>
      <c r="K37" s="260"/>
      <c r="L37" s="260"/>
      <c r="M37" s="260"/>
      <c r="N37" s="260"/>
      <c r="O37" s="260"/>
      <c r="P37" s="260"/>
      <c r="Q37" s="260"/>
      <c r="R37" s="260"/>
      <c r="S37" s="258">
        <f>COUNTA(E37:R37)</f>
        <v>0</v>
      </c>
      <c r="T37" s="258">
        <f>IF(SUM(AG37:AJ37)&gt;=AK37,1,0)</f>
        <v>0</v>
      </c>
      <c r="U37" s="264"/>
      <c r="V37" s="264"/>
      <c r="W37" s="247"/>
      <c r="X37" s="247"/>
      <c r="Y37" s="247"/>
      <c r="Z37" s="95"/>
      <c r="AA37" s="2"/>
      <c r="AB37" s="3"/>
      <c r="AC37" s="3"/>
      <c r="AD37" s="186"/>
      <c r="AE37" s="95"/>
      <c r="AF37" s="95"/>
      <c r="AG37" s="136">
        <f>IF(S37&gt;=C37,1,0)</f>
        <v>0</v>
      </c>
      <c r="AH37" s="136"/>
      <c r="AI37" s="136"/>
      <c r="AJ37" s="136"/>
      <c r="AK37" s="136">
        <v>1</v>
      </c>
      <c r="AL37" s="95"/>
      <c r="AM37" s="95"/>
      <c r="AN37" s="95"/>
      <c r="AO37" s="95"/>
      <c r="AP37" s="95"/>
      <c r="AQ37" s="95"/>
    </row>
    <row r="38" spans="1:43">
      <c r="A38" s="184"/>
      <c r="B38" s="262" t="s">
        <v>237</v>
      </c>
      <c r="C38" s="149">
        <f>IF(SUM(T35:T37)&gt;=3,"X",0)</f>
        <v>0</v>
      </c>
      <c r="D38" s="223" t="s">
        <v>284</v>
      </c>
      <c r="E38" s="145"/>
      <c r="F38" s="152"/>
      <c r="G38" s="152"/>
      <c r="H38" s="152"/>
      <c r="I38" s="152"/>
      <c r="J38" s="152"/>
      <c r="K38" s="152"/>
      <c r="L38" s="152"/>
      <c r="M38" s="152"/>
      <c r="N38" s="152"/>
      <c r="O38" s="152"/>
      <c r="P38" s="152"/>
      <c r="Q38" s="152"/>
      <c r="R38" s="152"/>
      <c r="S38" s="152"/>
      <c r="T38" s="152"/>
      <c r="U38" s="178"/>
      <c r="V38" s="155"/>
      <c r="W38" s="155"/>
      <c r="X38" s="155"/>
      <c r="Y38" s="155"/>
      <c r="Z38" s="95"/>
      <c r="AA38" s="32"/>
      <c r="AB38" s="213"/>
      <c r="AC38" s="213"/>
      <c r="AD38" s="13"/>
      <c r="AE38" s="95"/>
      <c r="AF38" s="95"/>
      <c r="AG38" s="95"/>
      <c r="AH38" s="95"/>
      <c r="AI38" s="95"/>
      <c r="AJ38" s="95"/>
      <c r="AK38" s="95"/>
      <c r="AL38" s="95"/>
      <c r="AM38" s="95"/>
      <c r="AN38" s="95"/>
      <c r="AO38" s="95"/>
      <c r="AP38" s="95"/>
      <c r="AQ38" s="95"/>
    </row>
    <row r="39" spans="1:43" s="214" customForma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32"/>
      <c r="AB39" s="213"/>
      <c r="AC39" s="213"/>
      <c r="AD39" s="13"/>
      <c r="AE39" s="91"/>
      <c r="AF39" s="91"/>
      <c r="AG39" s="253" t="s">
        <v>209</v>
      </c>
      <c r="AH39" s="309"/>
      <c r="AI39" s="309"/>
      <c r="AJ39" s="309"/>
      <c r="AK39" s="93"/>
      <c r="AL39" s="91"/>
      <c r="AM39" s="91"/>
      <c r="AN39" s="91"/>
      <c r="AO39" s="91"/>
      <c r="AP39" s="91"/>
      <c r="AQ39" s="91"/>
    </row>
    <row r="40" spans="1:43" s="214" customFormat="1">
      <c r="A40" s="96" t="s">
        <v>210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32"/>
      <c r="AB40" s="213"/>
      <c r="AC40" s="213"/>
      <c r="AD40" s="13"/>
      <c r="AE40" s="91"/>
      <c r="AF40" s="91"/>
      <c r="AG40" s="220" t="s">
        <v>26</v>
      </c>
      <c r="AH40" s="310"/>
      <c r="AI40" s="310"/>
      <c r="AJ40" s="310"/>
      <c r="AK40" s="311"/>
      <c r="AL40" s="91"/>
      <c r="AM40" s="91"/>
      <c r="AN40" s="91"/>
      <c r="AO40" s="91"/>
      <c r="AP40" s="91"/>
      <c r="AQ40" s="91"/>
    </row>
    <row r="41" spans="1:43" s="214" customFormat="1">
      <c r="A41" s="49" t="s">
        <v>54</v>
      </c>
      <c r="B41" s="49"/>
      <c r="C41" s="49" t="s">
        <v>7</v>
      </c>
      <c r="D41" s="49"/>
      <c r="E41" s="104" t="s">
        <v>33</v>
      </c>
      <c r="F41" s="105"/>
      <c r="G41" s="105"/>
      <c r="H41" s="105"/>
      <c r="I41" s="105"/>
      <c r="J41" s="105"/>
      <c r="K41" s="105"/>
      <c r="L41" s="105"/>
      <c r="M41" s="105"/>
      <c r="N41" s="105"/>
      <c r="O41" s="105"/>
      <c r="P41" s="105"/>
      <c r="Q41" s="105"/>
      <c r="R41" s="105"/>
      <c r="S41" s="365" t="s">
        <v>57</v>
      </c>
      <c r="T41" s="366"/>
      <c r="U41" s="366"/>
      <c r="V41" s="367"/>
      <c r="W41" s="242"/>
      <c r="X41" s="242"/>
      <c r="Y41" s="242"/>
      <c r="Z41" s="91"/>
      <c r="AA41" s="32"/>
      <c r="AB41" s="213"/>
      <c r="AC41" s="213"/>
      <c r="AD41" s="13"/>
      <c r="AE41" s="91"/>
      <c r="AF41" s="91"/>
      <c r="AG41" s="119" t="s">
        <v>34</v>
      </c>
      <c r="AH41" s="119" t="s">
        <v>48</v>
      </c>
      <c r="AI41" s="119" t="s">
        <v>165</v>
      </c>
      <c r="AJ41" s="119" t="s">
        <v>211</v>
      </c>
      <c r="AK41" s="119" t="s">
        <v>1</v>
      </c>
      <c r="AL41" s="91"/>
      <c r="AM41" s="91"/>
      <c r="AN41" s="91"/>
      <c r="AO41" s="91"/>
      <c r="AP41" s="91"/>
      <c r="AQ41" s="91"/>
    </row>
    <row r="42" spans="1:43" s="214" customFormat="1">
      <c r="A42" s="50" t="s">
        <v>43</v>
      </c>
      <c r="B42" s="49" t="s">
        <v>40</v>
      </c>
      <c r="C42" s="50" t="s">
        <v>46</v>
      </c>
      <c r="D42" s="50" t="s">
        <v>16</v>
      </c>
      <c r="E42" s="294"/>
      <c r="F42" s="117"/>
      <c r="G42" s="117"/>
      <c r="H42" s="117"/>
      <c r="I42" s="117"/>
      <c r="J42" s="117"/>
      <c r="K42" s="117"/>
      <c r="L42" s="117"/>
      <c r="M42" s="117"/>
      <c r="N42" s="117"/>
      <c r="O42" s="117"/>
      <c r="P42" s="117"/>
      <c r="Q42" s="117"/>
      <c r="R42" s="117"/>
      <c r="S42" s="101" t="s">
        <v>2</v>
      </c>
      <c r="T42" s="101" t="s">
        <v>31</v>
      </c>
      <c r="U42" s="101" t="s">
        <v>24</v>
      </c>
      <c r="V42" s="50" t="s">
        <v>66</v>
      </c>
      <c r="W42" s="55"/>
      <c r="X42" s="55"/>
      <c r="Y42" s="55"/>
      <c r="Z42" s="91"/>
      <c r="AA42" s="32"/>
      <c r="AB42" s="213"/>
      <c r="AC42" s="213"/>
      <c r="AD42" s="13"/>
      <c r="AE42" s="91"/>
      <c r="AF42" s="91"/>
      <c r="AG42" s="148" t="s">
        <v>49</v>
      </c>
      <c r="AH42" s="148" t="s">
        <v>49</v>
      </c>
      <c r="AI42" s="148" t="s">
        <v>49</v>
      </c>
      <c r="AJ42" s="148" t="s">
        <v>49</v>
      </c>
      <c r="AK42" s="148" t="s">
        <v>50</v>
      </c>
      <c r="AL42" s="91"/>
      <c r="AM42" s="91"/>
      <c r="AN42" s="91"/>
      <c r="AO42" s="91"/>
      <c r="AP42" s="91"/>
      <c r="AQ42" s="91"/>
    </row>
    <row r="43" spans="1:43" s="214" customFormat="1">
      <c r="A43" s="361">
        <v>1</v>
      </c>
      <c r="B43" s="386" t="str">
        <f>DenStatus!C29</f>
        <v>Building a Better World</v>
      </c>
      <c r="C43" s="361">
        <v>6</v>
      </c>
      <c r="D43" s="361">
        <v>9</v>
      </c>
      <c r="E43" s="50">
        <v>1</v>
      </c>
      <c r="F43" s="50">
        <v>2</v>
      </c>
      <c r="G43" s="50">
        <v>3</v>
      </c>
      <c r="H43" s="50">
        <v>4</v>
      </c>
      <c r="I43" s="50">
        <v>5</v>
      </c>
      <c r="J43" s="50" t="s">
        <v>176</v>
      </c>
      <c r="K43" s="50" t="s">
        <v>177</v>
      </c>
      <c r="L43" s="50" t="s">
        <v>178</v>
      </c>
      <c r="M43" s="50" t="s">
        <v>319</v>
      </c>
      <c r="N43" s="159"/>
      <c r="O43" s="159"/>
      <c r="P43" s="159"/>
      <c r="Q43" s="159"/>
      <c r="R43" s="160"/>
      <c r="S43" s="361">
        <f>COUNTA(E44:R44)</f>
        <v>0</v>
      </c>
      <c r="T43" s="361">
        <f>IF(SUM(AG43:AJ44)&gt;=AK43,1,0)</f>
        <v>0</v>
      </c>
      <c r="U43" s="388"/>
      <c r="V43" s="388"/>
      <c r="W43" s="246"/>
      <c r="X43" s="246"/>
      <c r="Y43" s="246"/>
      <c r="Z43" s="91"/>
      <c r="AA43" s="32"/>
      <c r="AB43" s="213"/>
      <c r="AC43" s="213"/>
      <c r="AD43" s="13"/>
      <c r="AE43" s="91"/>
      <c r="AF43" s="91"/>
      <c r="AG43" s="361">
        <f>IF(COUNTA(E44:I44)&gt;=5,1,0)</f>
        <v>0</v>
      </c>
      <c r="AH43" s="361">
        <f>IF(COUNTA(J44:M44)&gt;=1,1,0)</f>
        <v>0</v>
      </c>
      <c r="AI43" s="361"/>
      <c r="AJ43" s="361"/>
      <c r="AK43" s="361">
        <v>2</v>
      </c>
      <c r="AL43" s="106"/>
      <c r="AM43" s="106"/>
      <c r="AN43" s="106"/>
      <c r="AO43" s="91"/>
      <c r="AP43" s="91"/>
      <c r="AQ43" s="91"/>
    </row>
    <row r="44" spans="1:43" s="214" customFormat="1" ht="13.5" thickBot="1">
      <c r="A44" s="356"/>
      <c r="B44" s="387"/>
      <c r="C44" s="355"/>
      <c r="D44" s="356"/>
      <c r="E44" s="183"/>
      <c r="F44" s="183"/>
      <c r="G44" s="183"/>
      <c r="H44" s="183"/>
      <c r="I44" s="183"/>
      <c r="J44" s="183"/>
      <c r="K44" s="183"/>
      <c r="L44" s="183"/>
      <c r="M44" s="183"/>
      <c r="N44" s="303"/>
      <c r="O44" s="303"/>
      <c r="P44" s="303"/>
      <c r="Q44" s="303"/>
      <c r="R44" s="302"/>
      <c r="S44" s="356"/>
      <c r="T44" s="356"/>
      <c r="U44" s="341"/>
      <c r="V44" s="341"/>
      <c r="W44" s="248"/>
      <c r="X44" s="248"/>
      <c r="Y44" s="248"/>
      <c r="Z44" s="91"/>
      <c r="AA44" s="32"/>
      <c r="AB44" s="213"/>
      <c r="AC44" s="213"/>
      <c r="AD44" s="13"/>
      <c r="AE44" s="91"/>
      <c r="AF44" s="91"/>
      <c r="AG44" s="343"/>
      <c r="AH44" s="343"/>
      <c r="AI44" s="343"/>
      <c r="AJ44" s="343"/>
      <c r="AK44" s="343"/>
      <c r="AL44" s="91"/>
      <c r="AM44" s="91"/>
      <c r="AN44" s="91"/>
      <c r="AO44" s="91"/>
      <c r="AP44" s="91"/>
      <c r="AQ44" s="91"/>
    </row>
    <row r="45" spans="1:43" s="214" customFormat="1">
      <c r="A45" s="342">
        <f>A43+1</f>
        <v>2</v>
      </c>
      <c r="B45" s="345" t="str">
        <f>DenStatus!C30</f>
        <v>Outdoorsman</v>
      </c>
      <c r="C45" s="342">
        <v>7</v>
      </c>
      <c r="D45" s="342">
        <v>7</v>
      </c>
      <c r="E45" s="349" t="s">
        <v>321</v>
      </c>
      <c r="F45" s="350"/>
      <c r="G45" s="351"/>
      <c r="H45" s="216">
        <v>1</v>
      </c>
      <c r="I45" s="216">
        <v>2</v>
      </c>
      <c r="J45" s="216" t="s">
        <v>154</v>
      </c>
      <c r="K45" s="216" t="s">
        <v>155</v>
      </c>
      <c r="L45" s="216" t="s">
        <v>156</v>
      </c>
      <c r="M45" s="216">
        <v>4</v>
      </c>
      <c r="N45" s="216">
        <v>5</v>
      </c>
      <c r="O45" s="218"/>
      <c r="P45" s="218"/>
      <c r="Q45" s="218"/>
      <c r="R45" s="219"/>
      <c r="S45" s="342">
        <f>COUNTA(H46:R46)</f>
        <v>0</v>
      </c>
      <c r="T45" s="342">
        <f>IF(SUM(AG45:AG48)&gt;=1,1,0)</f>
        <v>0</v>
      </c>
      <c r="U45" s="340"/>
      <c r="V45" s="340"/>
      <c r="W45" s="246"/>
      <c r="X45" s="246"/>
      <c r="Y45" s="246"/>
      <c r="Z45" s="91"/>
      <c r="AA45" s="32"/>
      <c r="AB45" s="213"/>
      <c r="AC45" s="213"/>
      <c r="AD45" s="13"/>
      <c r="AE45" s="91"/>
      <c r="AF45" s="91"/>
      <c r="AG45" s="342">
        <f>IF(COUNTA(H46:N46)&gt;=7,1,0)</f>
        <v>0</v>
      </c>
      <c r="AH45" s="342"/>
      <c r="AI45" s="342"/>
      <c r="AJ45" s="342"/>
      <c r="AK45" s="342">
        <v>1</v>
      </c>
      <c r="AL45" s="91"/>
      <c r="AM45" s="91"/>
      <c r="AN45" s="91"/>
      <c r="AO45" s="91"/>
      <c r="AP45" s="91"/>
      <c r="AQ45" s="91"/>
    </row>
    <row r="46" spans="1:43" s="214" customFormat="1" ht="13.5" thickBot="1">
      <c r="A46" s="344"/>
      <c r="B46" s="346"/>
      <c r="C46" s="355"/>
      <c r="D46" s="356"/>
      <c r="E46" s="352"/>
      <c r="F46" s="353"/>
      <c r="G46" s="354"/>
      <c r="H46" s="179"/>
      <c r="I46" s="179"/>
      <c r="J46" s="179"/>
      <c r="K46" s="179"/>
      <c r="L46" s="179"/>
      <c r="M46" s="179"/>
      <c r="N46" s="179"/>
      <c r="O46" s="210"/>
      <c r="P46" s="210"/>
      <c r="Q46" s="210"/>
      <c r="R46" s="211"/>
      <c r="S46" s="356"/>
      <c r="T46" s="344"/>
      <c r="U46" s="341"/>
      <c r="V46" s="341"/>
      <c r="W46" s="248"/>
      <c r="X46" s="248"/>
      <c r="Y46" s="248"/>
      <c r="Z46" s="91"/>
      <c r="AA46" s="32"/>
      <c r="AB46" s="213"/>
      <c r="AC46" s="213"/>
      <c r="AD46" s="13"/>
      <c r="AE46" s="91"/>
      <c r="AF46" s="91"/>
      <c r="AG46" s="343"/>
      <c r="AH46" s="343"/>
      <c r="AI46" s="343"/>
      <c r="AJ46" s="343"/>
      <c r="AK46" s="343"/>
      <c r="AL46" s="91"/>
      <c r="AM46" s="91"/>
      <c r="AN46" s="91"/>
      <c r="AO46" s="91"/>
      <c r="AP46" s="91"/>
      <c r="AQ46" s="91"/>
    </row>
    <row r="47" spans="1:43" s="214" customFormat="1">
      <c r="A47" s="328"/>
      <c r="B47" s="347"/>
      <c r="C47" s="342">
        <v>6</v>
      </c>
      <c r="D47" s="342">
        <v>6</v>
      </c>
      <c r="E47" s="349" t="s">
        <v>322</v>
      </c>
      <c r="F47" s="350"/>
      <c r="G47" s="351"/>
      <c r="H47" s="216">
        <v>1</v>
      </c>
      <c r="I47" s="216" t="s">
        <v>150</v>
      </c>
      <c r="J47" s="216" t="s">
        <v>151</v>
      </c>
      <c r="K47" s="216" t="s">
        <v>152</v>
      </c>
      <c r="L47" s="216">
        <v>3</v>
      </c>
      <c r="M47" s="216">
        <v>4</v>
      </c>
      <c r="N47" s="218"/>
      <c r="O47" s="218"/>
      <c r="P47" s="218"/>
      <c r="Q47" s="218"/>
      <c r="R47" s="219"/>
      <c r="S47" s="342">
        <f>COUNTA(H48:R48)</f>
        <v>0</v>
      </c>
      <c r="T47" s="328"/>
      <c r="U47" s="340"/>
      <c r="V47" s="340"/>
      <c r="W47" s="246"/>
      <c r="X47" s="246"/>
      <c r="Y47" s="246"/>
      <c r="Z47" s="91"/>
      <c r="AA47" s="32"/>
      <c r="AB47" s="213"/>
      <c r="AC47" s="213"/>
      <c r="AD47" s="13"/>
      <c r="AE47" s="91"/>
      <c r="AF47" s="91"/>
      <c r="AG47" s="342">
        <f>IF(COUNTA(H48:M48)&gt;=6,1,0)</f>
        <v>0</v>
      </c>
      <c r="AH47" s="342"/>
      <c r="AI47" s="342"/>
      <c r="AJ47" s="342"/>
      <c r="AK47" s="342">
        <v>1</v>
      </c>
      <c r="AL47" s="91"/>
      <c r="AM47" s="91"/>
      <c r="AN47" s="91"/>
      <c r="AO47" s="91"/>
      <c r="AP47" s="91"/>
      <c r="AQ47" s="91"/>
    </row>
    <row r="48" spans="1:43" s="214" customFormat="1" ht="13.5" thickBot="1">
      <c r="A48" s="343"/>
      <c r="B48" s="348"/>
      <c r="C48" s="355"/>
      <c r="D48" s="356"/>
      <c r="E48" s="352"/>
      <c r="F48" s="353"/>
      <c r="G48" s="354"/>
      <c r="H48" s="179"/>
      <c r="I48" s="179"/>
      <c r="J48" s="179"/>
      <c r="K48" s="179"/>
      <c r="L48" s="179"/>
      <c r="M48" s="179"/>
      <c r="N48" s="210"/>
      <c r="O48" s="210"/>
      <c r="P48" s="210"/>
      <c r="Q48" s="210"/>
      <c r="R48" s="211"/>
      <c r="S48" s="356"/>
      <c r="T48" s="343"/>
      <c r="U48" s="341"/>
      <c r="V48" s="341"/>
      <c r="W48" s="248"/>
      <c r="X48" s="248"/>
      <c r="Y48" s="248"/>
      <c r="Z48" s="91"/>
      <c r="AA48" s="32"/>
      <c r="AB48" s="213"/>
      <c r="AC48" s="213"/>
      <c r="AD48" s="13"/>
      <c r="AE48" s="91"/>
      <c r="AF48" s="91"/>
      <c r="AG48" s="343"/>
      <c r="AH48" s="343"/>
      <c r="AI48" s="343"/>
      <c r="AJ48" s="343"/>
      <c r="AK48" s="343"/>
      <c r="AL48" s="91"/>
      <c r="AM48" s="91"/>
      <c r="AN48" s="91"/>
      <c r="AO48" s="91"/>
      <c r="AP48" s="91"/>
      <c r="AQ48" s="91"/>
    </row>
    <row r="49" spans="1:43" s="214" customFormat="1">
      <c r="A49" s="342">
        <f>A45+1</f>
        <v>3</v>
      </c>
      <c r="B49" s="381" t="str">
        <f>DenStatus!C31</f>
        <v>Duty in God in Action</v>
      </c>
      <c r="C49" s="342">
        <v>4</v>
      </c>
      <c r="D49" s="342">
        <v>6</v>
      </c>
      <c r="E49" s="216">
        <v>1</v>
      </c>
      <c r="F49" s="216">
        <v>2</v>
      </c>
      <c r="G49" s="216">
        <v>3</v>
      </c>
      <c r="H49" s="216">
        <v>4</v>
      </c>
      <c r="I49" s="216">
        <v>5</v>
      </c>
      <c r="J49" s="216">
        <v>6</v>
      </c>
      <c r="K49" s="217"/>
      <c r="L49" s="201"/>
      <c r="M49" s="201"/>
      <c r="N49" s="201"/>
      <c r="O49" s="201"/>
      <c r="P49" s="201"/>
      <c r="Q49" s="201"/>
      <c r="R49" s="221"/>
      <c r="S49" s="342">
        <f>COUNTA(E50:R50)</f>
        <v>0</v>
      </c>
      <c r="T49" s="342">
        <f>IF(SUM(AG49:AJ50)&gt;=AK49,1,0)</f>
        <v>0</v>
      </c>
      <c r="U49" s="340"/>
      <c r="V49" s="340"/>
      <c r="W49" s="246"/>
      <c r="X49" s="246"/>
      <c r="Y49" s="246"/>
      <c r="Z49" s="91"/>
      <c r="AA49" s="32"/>
      <c r="AB49" s="213"/>
      <c r="AC49" s="213"/>
      <c r="AD49" s="13"/>
      <c r="AE49" s="91"/>
      <c r="AF49" s="91"/>
      <c r="AG49" s="342">
        <f>IF(COUNTA(E50:F50)&gt;=2,1,0)</f>
        <v>0</v>
      </c>
      <c r="AH49" s="342">
        <f>IF(COUNTA(G50:J50)&gt;=2,1,0)</f>
        <v>0</v>
      </c>
      <c r="AI49" s="342"/>
      <c r="AJ49" s="342"/>
      <c r="AK49" s="342">
        <v>2</v>
      </c>
      <c r="AL49" s="91"/>
      <c r="AM49" s="91"/>
      <c r="AN49" s="91"/>
      <c r="AO49" s="91"/>
      <c r="AP49" s="91"/>
      <c r="AQ49" s="91"/>
    </row>
    <row r="50" spans="1:43" s="214" customFormat="1" ht="13.5" thickBot="1">
      <c r="A50" s="380"/>
      <c r="B50" s="383"/>
      <c r="C50" s="384"/>
      <c r="D50" s="356"/>
      <c r="E50" s="179"/>
      <c r="F50" s="179"/>
      <c r="G50" s="179"/>
      <c r="H50" s="179"/>
      <c r="I50" s="179"/>
      <c r="J50" s="179"/>
      <c r="K50" s="209"/>
      <c r="L50" s="210"/>
      <c r="M50" s="210"/>
      <c r="N50" s="210"/>
      <c r="O50" s="210"/>
      <c r="P50" s="210"/>
      <c r="Q50" s="210"/>
      <c r="R50" s="211"/>
      <c r="S50" s="380"/>
      <c r="T50" s="380"/>
      <c r="U50" s="378"/>
      <c r="V50" s="378"/>
      <c r="W50" s="246"/>
      <c r="X50" s="246"/>
      <c r="Y50" s="246"/>
      <c r="Z50" s="91"/>
      <c r="AA50" s="32"/>
      <c r="AB50" s="213"/>
      <c r="AC50" s="213"/>
      <c r="AD50" s="13"/>
      <c r="AE50" s="91"/>
      <c r="AF50" s="91"/>
      <c r="AG50" s="343"/>
      <c r="AH50" s="343"/>
      <c r="AI50" s="343"/>
      <c r="AJ50" s="343"/>
      <c r="AK50" s="343"/>
      <c r="AL50" s="91"/>
      <c r="AM50" s="91"/>
      <c r="AN50" s="91"/>
      <c r="AO50" s="91"/>
      <c r="AP50" s="91"/>
      <c r="AQ50" s="91"/>
    </row>
    <row r="51" spans="1:43" s="214" customFormat="1">
      <c r="A51" s="342">
        <f>A49+1</f>
        <v>4</v>
      </c>
      <c r="B51" s="381" t="str">
        <f>DenStatus!C32</f>
        <v>Scouting Adventure</v>
      </c>
      <c r="C51" s="342">
        <v>15</v>
      </c>
      <c r="D51" s="342">
        <v>17</v>
      </c>
      <c r="E51" s="219" t="s">
        <v>169</v>
      </c>
      <c r="F51" s="219" t="s">
        <v>170</v>
      </c>
      <c r="G51" s="219" t="s">
        <v>171</v>
      </c>
      <c r="H51" s="194" t="s">
        <v>212</v>
      </c>
      <c r="I51" s="194" t="s">
        <v>213</v>
      </c>
      <c r="J51" s="194" t="s">
        <v>150</v>
      </c>
      <c r="K51" s="221" t="s">
        <v>151</v>
      </c>
      <c r="L51" s="194" t="s">
        <v>152</v>
      </c>
      <c r="M51" s="194" t="s">
        <v>153</v>
      </c>
      <c r="N51" s="194" t="s">
        <v>154</v>
      </c>
      <c r="O51" s="221" t="s">
        <v>155</v>
      </c>
      <c r="P51" s="221" t="s">
        <v>156</v>
      </c>
      <c r="Q51" s="221" t="s">
        <v>157</v>
      </c>
      <c r="R51" s="194">
        <v>4</v>
      </c>
      <c r="S51" s="342">
        <f>SUM(COUNTA(E52:R52)+COUNTA(E54:R54))</f>
        <v>0</v>
      </c>
      <c r="T51" s="342">
        <f>IF(SUM(AG51:AJ54)&gt;=AK51,1,0)</f>
        <v>0</v>
      </c>
      <c r="U51" s="340"/>
      <c r="V51" s="340"/>
      <c r="W51" s="246"/>
      <c r="X51" s="246"/>
      <c r="Y51" s="246"/>
      <c r="Z51" s="91"/>
      <c r="AA51" s="32"/>
      <c r="AB51" s="213"/>
      <c r="AC51" s="213"/>
      <c r="AD51" s="13"/>
      <c r="AE51" s="91"/>
      <c r="AF51" s="91"/>
      <c r="AG51" s="342">
        <f>IF(COUNTA(E52:G52)&gt;=3,1,0)</f>
        <v>0</v>
      </c>
      <c r="AH51" s="342">
        <f>IF((COUNTA(J52:R52)+COUNTA(E54:G54))&gt;=12,1,0)</f>
        <v>0</v>
      </c>
      <c r="AI51" s="342"/>
      <c r="AJ51" s="342"/>
      <c r="AK51" s="342">
        <v>2</v>
      </c>
      <c r="AL51" s="91"/>
      <c r="AM51" s="91"/>
      <c r="AN51" s="91"/>
      <c r="AO51" s="91"/>
      <c r="AP51" s="91"/>
      <c r="AQ51" s="91"/>
    </row>
    <row r="52" spans="1:43" s="214" customFormat="1">
      <c r="A52" s="379"/>
      <c r="B52" s="382"/>
      <c r="C52" s="379"/>
      <c r="D52" s="379"/>
      <c r="E52" s="158"/>
      <c r="F52" s="158"/>
      <c r="G52" s="158"/>
      <c r="H52" s="5"/>
      <c r="I52" s="5"/>
      <c r="J52" s="5"/>
      <c r="K52" s="5"/>
      <c r="L52" s="5"/>
      <c r="M52" s="5"/>
      <c r="N52" s="5"/>
      <c r="O52" s="5"/>
      <c r="P52" s="5"/>
      <c r="Q52" s="5"/>
      <c r="R52" s="5"/>
      <c r="S52" s="379"/>
      <c r="T52" s="379"/>
      <c r="U52" s="385"/>
      <c r="V52" s="385"/>
      <c r="W52" s="246"/>
      <c r="X52" s="246"/>
      <c r="Y52" s="246"/>
      <c r="Z52" s="91"/>
      <c r="AA52" s="32"/>
      <c r="AB52" s="213"/>
      <c r="AC52" s="213"/>
      <c r="AD52" s="13"/>
      <c r="AE52" s="91"/>
      <c r="AF52" s="91"/>
      <c r="AG52" s="328"/>
      <c r="AH52" s="328"/>
      <c r="AI52" s="328"/>
      <c r="AJ52" s="328"/>
      <c r="AK52" s="328"/>
      <c r="AL52" s="91"/>
      <c r="AM52" s="91"/>
      <c r="AN52" s="91"/>
      <c r="AO52" s="91"/>
      <c r="AP52" s="91"/>
      <c r="AQ52" s="91"/>
    </row>
    <row r="53" spans="1:43" s="214" customFormat="1">
      <c r="A53" s="379"/>
      <c r="B53" s="382"/>
      <c r="C53" s="379"/>
      <c r="D53" s="379"/>
      <c r="E53" s="222" t="s">
        <v>200</v>
      </c>
      <c r="F53" s="113" t="s">
        <v>201</v>
      </c>
      <c r="G53" s="113">
        <v>6</v>
      </c>
      <c r="H53" s="195"/>
      <c r="I53" s="159"/>
      <c r="J53" s="159"/>
      <c r="K53" s="159"/>
      <c r="L53" s="159"/>
      <c r="M53" s="159"/>
      <c r="N53" s="159"/>
      <c r="O53" s="159"/>
      <c r="P53" s="159"/>
      <c r="Q53" s="159"/>
      <c r="R53" s="160"/>
      <c r="S53" s="379"/>
      <c r="T53" s="379"/>
      <c r="U53" s="385"/>
      <c r="V53" s="385"/>
      <c r="W53" s="246"/>
      <c r="X53" s="246"/>
      <c r="Y53" s="246"/>
      <c r="Z53" s="91"/>
      <c r="AA53" s="32"/>
      <c r="AB53" s="213"/>
      <c r="AC53" s="213"/>
      <c r="AD53" s="13"/>
      <c r="AE53" s="91"/>
      <c r="AF53" s="91"/>
      <c r="AG53" s="328"/>
      <c r="AH53" s="328"/>
      <c r="AI53" s="328"/>
      <c r="AJ53" s="328"/>
      <c r="AK53" s="328"/>
      <c r="AL53" s="91"/>
      <c r="AM53" s="91"/>
      <c r="AN53" s="91"/>
      <c r="AO53" s="91"/>
      <c r="AP53" s="91"/>
      <c r="AQ53" s="91"/>
    </row>
    <row r="54" spans="1:43" s="214" customFormat="1" ht="13.5" thickBot="1">
      <c r="A54" s="380"/>
      <c r="B54" s="383"/>
      <c r="C54" s="384"/>
      <c r="D54" s="356"/>
      <c r="E54" s="179"/>
      <c r="F54" s="265"/>
      <c r="G54" s="265"/>
      <c r="H54" s="209"/>
      <c r="I54" s="210"/>
      <c r="J54" s="210"/>
      <c r="K54" s="210"/>
      <c r="L54" s="210"/>
      <c r="M54" s="210"/>
      <c r="N54" s="210"/>
      <c r="O54" s="210"/>
      <c r="P54" s="210"/>
      <c r="Q54" s="210"/>
      <c r="R54" s="211"/>
      <c r="S54" s="380"/>
      <c r="T54" s="380"/>
      <c r="U54" s="378"/>
      <c r="V54" s="378"/>
      <c r="W54" s="246"/>
      <c r="X54" s="246"/>
      <c r="Y54" s="246"/>
      <c r="Z54" s="91"/>
      <c r="AA54" s="226"/>
      <c r="AB54" s="213"/>
      <c r="AC54" s="213"/>
      <c r="AD54" s="13"/>
      <c r="AE54" s="91"/>
      <c r="AF54" s="91"/>
      <c r="AG54" s="343"/>
      <c r="AH54" s="343"/>
      <c r="AI54" s="343"/>
      <c r="AJ54" s="343"/>
      <c r="AK54" s="343"/>
      <c r="AL54" s="91"/>
      <c r="AM54" s="91"/>
      <c r="AN54" s="91"/>
      <c r="AO54" s="91"/>
      <c r="AP54" s="91"/>
      <c r="AQ54" s="91"/>
    </row>
    <row r="55" spans="1:43" s="214" customFormat="1">
      <c r="A55" s="220"/>
      <c r="B55" s="262" t="s">
        <v>238</v>
      </c>
      <c r="C55" s="101">
        <f>IF(SUM(T43:T54)&gt;=4,"X",0)</f>
        <v>0</v>
      </c>
      <c r="D55" s="223" t="s">
        <v>284</v>
      </c>
      <c r="E55" s="55"/>
      <c r="F55" s="55"/>
      <c r="G55" s="55"/>
      <c r="H55" s="55"/>
      <c r="I55" s="55"/>
      <c r="J55" s="55"/>
      <c r="K55" s="55"/>
      <c r="L55" s="55"/>
      <c r="M55" s="55"/>
      <c r="N55" s="55"/>
      <c r="O55" s="55"/>
      <c r="P55" s="55"/>
      <c r="Q55" s="55"/>
      <c r="R55" s="55"/>
      <c r="S55" s="55"/>
      <c r="T55" s="55"/>
      <c r="U55" s="224"/>
      <c r="V55" s="225"/>
      <c r="W55" s="225"/>
      <c r="X55" s="225"/>
      <c r="Y55" s="225"/>
      <c r="Z55" s="91"/>
      <c r="AA55" s="226"/>
      <c r="AB55" s="213"/>
      <c r="AC55" s="213"/>
      <c r="AD55" s="13"/>
      <c r="AE55" s="91"/>
      <c r="AF55" s="91"/>
      <c r="AG55" s="91"/>
      <c r="AH55" s="91"/>
      <c r="AI55" s="91"/>
      <c r="AJ55" s="91"/>
      <c r="AK55" s="91"/>
      <c r="AL55" s="91"/>
      <c r="AM55" s="91"/>
      <c r="AN55" s="91"/>
      <c r="AO55" s="91"/>
      <c r="AP55" s="91"/>
      <c r="AQ55" s="91"/>
    </row>
    <row r="56" spans="1:43" s="214" customFormat="1">
      <c r="A56" s="91"/>
      <c r="B56" s="106"/>
      <c r="C56" s="55"/>
      <c r="D56" s="52"/>
      <c r="E56" s="52"/>
      <c r="F56" s="52"/>
      <c r="G56" s="52"/>
      <c r="H56" s="52"/>
      <c r="I56" s="52"/>
      <c r="J56" s="52"/>
      <c r="K56" s="52"/>
      <c r="L56" s="52"/>
      <c r="M56" s="52"/>
      <c r="N56" s="52"/>
      <c r="O56" s="52"/>
      <c r="P56" s="52"/>
      <c r="Q56" s="52"/>
      <c r="R56" s="52"/>
      <c r="S56" s="91"/>
      <c r="T56" s="91"/>
      <c r="U56" s="91"/>
      <c r="V56" s="91"/>
      <c r="W56" s="91"/>
      <c r="X56" s="91"/>
      <c r="Y56" s="91"/>
      <c r="Z56" s="91"/>
      <c r="AA56" s="32"/>
      <c r="AB56" s="213"/>
      <c r="AC56" s="213"/>
      <c r="AD56" s="13"/>
      <c r="AE56" s="91"/>
      <c r="AF56" s="91"/>
      <c r="AG56" s="253" t="s">
        <v>216</v>
      </c>
      <c r="AH56" s="309"/>
      <c r="AI56" s="309"/>
      <c r="AJ56" s="309"/>
      <c r="AK56" s="93"/>
      <c r="AL56" s="91"/>
      <c r="AM56" s="91"/>
      <c r="AN56" s="91"/>
      <c r="AO56" s="91"/>
      <c r="AP56" s="91"/>
      <c r="AQ56" s="91"/>
    </row>
    <row r="57" spans="1:43" s="214" customFormat="1">
      <c r="A57" s="96" t="s">
        <v>214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32"/>
      <c r="AB57" s="213"/>
      <c r="AC57" s="213"/>
      <c r="AD57" s="13"/>
      <c r="AE57" s="91"/>
      <c r="AF57" s="91"/>
      <c r="AG57" s="220" t="s">
        <v>26</v>
      </c>
      <c r="AH57" s="310"/>
      <c r="AI57" s="310"/>
      <c r="AJ57" s="310"/>
      <c r="AK57" s="311"/>
      <c r="AL57" s="91"/>
      <c r="AM57" s="91"/>
      <c r="AN57" s="91"/>
      <c r="AO57" s="91"/>
      <c r="AP57" s="91"/>
      <c r="AQ57" s="91"/>
    </row>
    <row r="58" spans="1:43" s="214" customFormat="1">
      <c r="A58" s="49" t="s">
        <v>5</v>
      </c>
      <c r="B58" s="49"/>
      <c r="C58" s="49" t="s">
        <v>7</v>
      </c>
      <c r="D58" s="49"/>
      <c r="E58" s="227" t="s">
        <v>33</v>
      </c>
      <c r="F58" s="105"/>
      <c r="G58" s="105"/>
      <c r="H58" s="105"/>
      <c r="I58" s="105"/>
      <c r="J58" s="105"/>
      <c r="K58" s="105"/>
      <c r="L58" s="105"/>
      <c r="M58" s="105"/>
      <c r="N58" s="105"/>
      <c r="O58" s="105"/>
      <c r="P58" s="105"/>
      <c r="Q58" s="105"/>
      <c r="R58" s="105"/>
      <c r="S58" s="365" t="s">
        <v>4</v>
      </c>
      <c r="T58" s="366"/>
      <c r="U58" s="366"/>
      <c r="V58" s="367"/>
      <c r="W58" s="242"/>
      <c r="X58" s="242"/>
      <c r="Y58" s="242"/>
      <c r="Z58" s="91"/>
      <c r="AA58" s="226"/>
      <c r="AB58" s="213"/>
      <c r="AC58" s="213"/>
      <c r="AD58" s="13"/>
      <c r="AE58" s="91"/>
      <c r="AF58" s="91"/>
      <c r="AG58" s="119" t="s">
        <v>34</v>
      </c>
      <c r="AH58" s="119" t="s">
        <v>48</v>
      </c>
      <c r="AI58" s="119" t="s">
        <v>165</v>
      </c>
      <c r="AJ58" s="119" t="s">
        <v>211</v>
      </c>
      <c r="AK58" s="119" t="s">
        <v>1</v>
      </c>
      <c r="AL58" s="91"/>
      <c r="AM58" s="91"/>
      <c r="AN58" s="91"/>
      <c r="AO58" s="91"/>
      <c r="AP58" s="91"/>
      <c r="AQ58" s="91"/>
    </row>
    <row r="59" spans="1:43" s="214" customFormat="1">
      <c r="A59" s="50" t="s">
        <v>43</v>
      </c>
      <c r="B59" s="49" t="s">
        <v>40</v>
      </c>
      <c r="C59" s="50" t="s">
        <v>46</v>
      </c>
      <c r="D59" s="228" t="s">
        <v>16</v>
      </c>
      <c r="E59" s="51">
        <v>1</v>
      </c>
      <c r="F59" s="294"/>
      <c r="G59" s="117"/>
      <c r="H59" s="117"/>
      <c r="I59" s="117"/>
      <c r="J59" s="117"/>
      <c r="K59" s="117"/>
      <c r="L59" s="117"/>
      <c r="M59" s="117"/>
      <c r="N59" s="117"/>
      <c r="O59" s="117"/>
      <c r="P59" s="117"/>
      <c r="Q59" s="117"/>
      <c r="R59" s="117"/>
      <c r="S59" s="50" t="s">
        <v>2</v>
      </c>
      <c r="T59" s="50" t="s">
        <v>31</v>
      </c>
      <c r="U59" s="50" t="s">
        <v>24</v>
      </c>
      <c r="V59" s="50" t="s">
        <v>66</v>
      </c>
      <c r="W59" s="55"/>
      <c r="X59" s="55"/>
      <c r="Y59" s="55"/>
      <c r="Z59" s="91"/>
      <c r="AA59" s="226"/>
      <c r="AB59" s="213"/>
      <c r="AC59" s="213"/>
      <c r="AD59" s="13"/>
      <c r="AE59" s="91"/>
      <c r="AF59" s="91"/>
      <c r="AG59" s="148" t="s">
        <v>49</v>
      </c>
      <c r="AH59" s="148" t="s">
        <v>49</v>
      </c>
      <c r="AI59" s="148" t="s">
        <v>49</v>
      </c>
      <c r="AJ59" s="148" t="s">
        <v>49</v>
      </c>
      <c r="AK59" s="148" t="s">
        <v>50</v>
      </c>
      <c r="AL59" s="91"/>
      <c r="AM59" s="91"/>
      <c r="AN59" s="91"/>
      <c r="AO59" s="91"/>
      <c r="AP59" s="91"/>
      <c r="AQ59" s="91"/>
    </row>
    <row r="60" spans="1:43" s="214" customFormat="1" ht="25.5">
      <c r="A60" s="113">
        <v>1</v>
      </c>
      <c r="B60" s="114" t="str">
        <f>DenStatus!C36</f>
        <v>Be Active Den Member for 6 months</v>
      </c>
      <c r="C60" s="113">
        <v>1</v>
      </c>
      <c r="D60" s="229">
        <v>1</v>
      </c>
      <c r="E60" s="158"/>
      <c r="F60" s="229"/>
      <c r="G60" s="230"/>
      <c r="H60" s="230"/>
      <c r="I60" s="230"/>
      <c r="J60" s="230"/>
      <c r="K60" s="230"/>
      <c r="L60" s="230"/>
      <c r="M60" s="230"/>
      <c r="N60" s="230"/>
      <c r="O60" s="230"/>
      <c r="P60" s="230"/>
      <c r="Q60" s="230"/>
      <c r="R60" s="230"/>
      <c r="S60" s="113">
        <f>COUNTA(E60:R60)</f>
        <v>0</v>
      </c>
      <c r="T60" s="113">
        <f>IF(SUM(AG60:AJ60)&gt;=AK60,1,0)</f>
        <v>0</v>
      </c>
      <c r="U60" s="188"/>
      <c r="V60" s="188"/>
      <c r="W60" s="246"/>
      <c r="X60" s="246"/>
      <c r="Y60" s="246"/>
      <c r="Z60" s="91"/>
      <c r="AA60" s="32"/>
      <c r="AB60" s="213"/>
      <c r="AC60" s="213"/>
      <c r="AD60" s="13"/>
      <c r="AE60" s="91"/>
      <c r="AF60" s="91"/>
      <c r="AG60" s="113">
        <f>IF(S60&gt;=C60,1,0)</f>
        <v>0</v>
      </c>
      <c r="AH60" s="113"/>
      <c r="AI60" s="113"/>
      <c r="AJ60" s="113"/>
      <c r="AK60" s="113">
        <v>1</v>
      </c>
      <c r="AL60" s="91"/>
      <c r="AM60" s="91"/>
      <c r="AN60" s="91"/>
      <c r="AO60" s="91"/>
      <c r="AP60" s="91"/>
      <c r="AQ60" s="91"/>
    </row>
    <row r="61" spans="1:43" s="214" customFormat="1" ht="13.5" customHeight="1">
      <c r="A61" s="50">
        <v>2</v>
      </c>
      <c r="B61" s="49" t="str">
        <f>DenStatus!C37</f>
        <v>Child Protection</v>
      </c>
      <c r="C61" s="50">
        <v>1</v>
      </c>
      <c r="D61" s="294">
        <v>1</v>
      </c>
      <c r="E61" s="5"/>
      <c r="F61" s="294"/>
      <c r="G61" s="117"/>
      <c r="H61" s="117"/>
      <c r="I61" s="117"/>
      <c r="J61" s="117"/>
      <c r="K61" s="117"/>
      <c r="L61" s="117"/>
      <c r="M61" s="117"/>
      <c r="N61" s="117"/>
      <c r="O61" s="117"/>
      <c r="P61" s="117"/>
      <c r="Q61" s="117"/>
      <c r="R61" s="117"/>
      <c r="S61" s="50">
        <f>COUNTA(E61:R61)</f>
        <v>0</v>
      </c>
      <c r="T61" s="50">
        <f>IF(SUM(AG61:AJ61)&gt;=AK61,1,0)</f>
        <v>0</v>
      </c>
      <c r="U61" s="13"/>
      <c r="V61" s="13"/>
      <c r="W61" s="249"/>
      <c r="X61" s="249"/>
      <c r="Y61" s="249"/>
      <c r="Z61" s="91"/>
      <c r="AA61" s="32"/>
      <c r="AB61" s="213"/>
      <c r="AC61" s="213"/>
      <c r="AD61" s="13"/>
      <c r="AE61" s="91"/>
      <c r="AF61" s="91"/>
      <c r="AG61" s="50">
        <f>IF(S61&gt;=C61,1,0)</f>
        <v>0</v>
      </c>
      <c r="AH61" s="50"/>
      <c r="AI61" s="50"/>
      <c r="AJ61" s="50"/>
      <c r="AK61" s="50">
        <v>1</v>
      </c>
      <c r="AL61" s="91"/>
      <c r="AM61" s="91"/>
      <c r="AN61" s="91"/>
      <c r="AO61" s="91"/>
      <c r="AP61" s="91"/>
      <c r="AQ61" s="91"/>
    </row>
    <row r="62" spans="1:43" s="214" customFormat="1" ht="12.75" customHeight="1" thickBot="1">
      <c r="A62" s="267">
        <v>3</v>
      </c>
      <c r="B62" s="215" t="str">
        <f>DenStatus!C38</f>
        <v>Cyber Chip</v>
      </c>
      <c r="C62" s="267">
        <v>1</v>
      </c>
      <c r="D62" s="268">
        <v>1</v>
      </c>
      <c r="E62" s="179"/>
      <c r="F62" s="268"/>
      <c r="G62" s="269"/>
      <c r="H62" s="269"/>
      <c r="I62" s="269"/>
      <c r="J62" s="269"/>
      <c r="K62" s="269"/>
      <c r="L62" s="269"/>
      <c r="M62" s="269"/>
      <c r="N62" s="269"/>
      <c r="O62" s="269"/>
      <c r="P62" s="269"/>
      <c r="Q62" s="269"/>
      <c r="R62" s="269"/>
      <c r="S62" s="267">
        <f>COUNTA(E62:R62)</f>
        <v>0</v>
      </c>
      <c r="T62" s="267">
        <f>IF(SUM(AG62:AJ62)&gt;=AK62,1,0)</f>
        <v>0</v>
      </c>
      <c r="U62" s="270"/>
      <c r="V62" s="270"/>
      <c r="W62" s="249"/>
      <c r="X62" s="249"/>
      <c r="Y62" s="249"/>
      <c r="Z62" s="91"/>
      <c r="AA62" s="32"/>
      <c r="AB62" s="213"/>
      <c r="AC62" s="213"/>
      <c r="AD62" s="13"/>
      <c r="AE62" s="91"/>
      <c r="AF62" s="91"/>
      <c r="AG62" s="50">
        <f>IF(S62&gt;=C62,1,0)</f>
        <v>0</v>
      </c>
      <c r="AH62" s="50"/>
      <c r="AI62" s="50"/>
      <c r="AJ62" s="50"/>
      <c r="AK62" s="50">
        <v>1</v>
      </c>
      <c r="AL62" s="91"/>
      <c r="AM62" s="91"/>
      <c r="AN62" s="91"/>
      <c r="AO62" s="91"/>
      <c r="AP62" s="91"/>
      <c r="AQ62" s="271"/>
    </row>
    <row r="63" spans="1:43" s="214" customFormat="1" ht="12.75" customHeight="1" thickTop="1">
      <c r="A63" s="266"/>
      <c r="B63" s="262" t="s">
        <v>239</v>
      </c>
      <c r="C63" s="101">
        <f>IF(SUM(T60:T62)&gt;=3,"X",0)</f>
        <v>0</v>
      </c>
      <c r="D63" s="223" t="s">
        <v>284</v>
      </c>
      <c r="E63" s="52"/>
      <c r="F63" s="55"/>
      <c r="G63" s="55"/>
      <c r="H63" s="55"/>
      <c r="I63" s="55"/>
      <c r="J63" s="55"/>
      <c r="K63" s="55"/>
      <c r="L63" s="55"/>
      <c r="M63" s="55"/>
      <c r="N63" s="55"/>
      <c r="O63" s="55"/>
      <c r="P63" s="55"/>
      <c r="Q63" s="55"/>
      <c r="R63" s="55"/>
      <c r="S63" s="55"/>
      <c r="T63" s="55"/>
      <c r="U63" s="224"/>
      <c r="V63" s="225"/>
      <c r="W63" s="225"/>
      <c r="X63" s="249"/>
      <c r="Y63" s="249"/>
      <c r="Z63" s="91"/>
      <c r="AA63" s="2"/>
      <c r="AB63" s="3"/>
      <c r="AC63" s="3"/>
      <c r="AD63" s="186"/>
      <c r="AE63" s="91"/>
      <c r="AF63" s="91"/>
      <c r="AG63" s="91"/>
      <c r="AH63" s="91"/>
      <c r="AI63" s="91"/>
      <c r="AJ63" s="91"/>
      <c r="AK63" s="91"/>
      <c r="AL63" s="91"/>
      <c r="AM63" s="91"/>
      <c r="AN63" s="119" t="s">
        <v>246</v>
      </c>
      <c r="AO63" s="106"/>
      <c r="AP63" s="106"/>
      <c r="AQ63" s="276" t="s">
        <v>248</v>
      </c>
    </row>
    <row r="64" spans="1:43">
      <c r="A64" s="95"/>
      <c r="B64" s="95"/>
      <c r="C64" s="95"/>
      <c r="D64" s="95"/>
      <c r="E64" s="95"/>
      <c r="F64" s="95"/>
      <c r="G64" s="95"/>
      <c r="H64" s="95"/>
      <c r="I64" s="95"/>
      <c r="J64" s="95"/>
      <c r="K64" s="95"/>
      <c r="L64" s="95"/>
      <c r="M64" s="95"/>
      <c r="N64" s="95"/>
      <c r="O64" s="95"/>
      <c r="P64" s="95"/>
      <c r="Q64" s="95"/>
      <c r="R64" s="95"/>
      <c r="S64" s="95"/>
      <c r="T64" s="95"/>
      <c r="U64" s="95"/>
      <c r="V64" s="95"/>
      <c r="W64" s="119" t="s">
        <v>65</v>
      </c>
      <c r="X64" s="369" t="s">
        <v>252</v>
      </c>
      <c r="Y64" s="370"/>
      <c r="Z64" s="95"/>
      <c r="AA64" s="2"/>
      <c r="AB64" s="3"/>
      <c r="AC64" s="3"/>
      <c r="AD64" s="186"/>
      <c r="AE64" s="95"/>
      <c r="AF64" s="95"/>
      <c r="AG64" s="253" t="s">
        <v>234</v>
      </c>
      <c r="AH64" s="309"/>
      <c r="AI64" s="309"/>
      <c r="AJ64" s="305"/>
      <c r="AK64" s="306"/>
      <c r="AL64" s="95"/>
      <c r="AM64" s="95"/>
      <c r="AN64" s="252" t="s">
        <v>267</v>
      </c>
      <c r="AO64" s="106"/>
      <c r="AP64" s="106"/>
      <c r="AQ64" s="277" t="s">
        <v>256</v>
      </c>
    </row>
    <row r="65" spans="1:43">
      <c r="A65" s="96" t="s">
        <v>240</v>
      </c>
      <c r="B65" s="95"/>
      <c r="C65" s="95"/>
      <c r="D65" s="95"/>
      <c r="E65" s="95"/>
      <c r="F65" s="95"/>
      <c r="G65" s="95"/>
      <c r="H65" s="95"/>
      <c r="I65" s="95"/>
      <c r="J65" s="95"/>
      <c r="K65" s="95"/>
      <c r="L65" s="95"/>
      <c r="M65" s="95"/>
      <c r="N65" s="95"/>
      <c r="O65" s="95"/>
      <c r="P65" s="95"/>
      <c r="Q65" s="95"/>
      <c r="R65" s="95"/>
      <c r="S65" s="95"/>
      <c r="T65" s="95"/>
      <c r="U65" s="95"/>
      <c r="V65" s="95"/>
      <c r="W65" s="191" t="s">
        <v>269</v>
      </c>
      <c r="X65" s="371"/>
      <c r="Y65" s="372"/>
      <c r="Z65" s="95"/>
      <c r="AA65" s="2"/>
      <c r="AB65" s="3"/>
      <c r="AC65" s="3"/>
      <c r="AD65" s="186"/>
      <c r="AE65" s="95"/>
      <c r="AF65" s="95"/>
      <c r="AG65" s="184" t="s">
        <v>26</v>
      </c>
      <c r="AH65" s="307"/>
      <c r="AI65" s="307"/>
      <c r="AJ65" s="307"/>
      <c r="AK65" s="308"/>
      <c r="AL65" s="119" t="s">
        <v>242</v>
      </c>
      <c r="AM65" s="253" t="s">
        <v>243</v>
      </c>
      <c r="AN65" s="252" t="s">
        <v>270</v>
      </c>
      <c r="AO65" s="119" t="s">
        <v>266</v>
      </c>
      <c r="AP65" s="281" t="s">
        <v>268</v>
      </c>
      <c r="AQ65" s="280" t="s">
        <v>257</v>
      </c>
    </row>
    <row r="66" spans="1:43">
      <c r="A66" s="49" t="s">
        <v>55</v>
      </c>
      <c r="B66" s="135"/>
      <c r="C66" s="49" t="s">
        <v>56</v>
      </c>
      <c r="D66" s="135"/>
      <c r="E66" s="138" t="s">
        <v>33</v>
      </c>
      <c r="F66" s="143"/>
      <c r="G66" s="143"/>
      <c r="H66" s="143"/>
      <c r="I66" s="143"/>
      <c r="J66" s="143"/>
      <c r="K66" s="143"/>
      <c r="L66" s="143"/>
      <c r="M66" s="143"/>
      <c r="N66" s="143"/>
      <c r="O66" s="143"/>
      <c r="P66" s="143"/>
      <c r="Q66" s="143"/>
      <c r="R66" s="143"/>
      <c r="S66" s="365" t="s">
        <v>58</v>
      </c>
      <c r="T66" s="366"/>
      <c r="U66" s="366"/>
      <c r="V66" s="367"/>
      <c r="W66" s="257" t="s">
        <v>247</v>
      </c>
      <c r="X66" s="373"/>
      <c r="Y66" s="374"/>
      <c r="Z66" s="95"/>
      <c r="AA66" s="2"/>
      <c r="AB66" s="3"/>
      <c r="AC66" s="3"/>
      <c r="AD66" s="186"/>
      <c r="AE66" s="95"/>
      <c r="AF66" s="95"/>
      <c r="AG66" s="157" t="s">
        <v>34</v>
      </c>
      <c r="AH66" s="119" t="s">
        <v>48</v>
      </c>
      <c r="AI66" s="119" t="s">
        <v>165</v>
      </c>
      <c r="AJ66" s="119" t="s">
        <v>211</v>
      </c>
      <c r="AK66" s="157" t="s">
        <v>1</v>
      </c>
      <c r="AL66" s="252" t="s">
        <v>65</v>
      </c>
      <c r="AM66" s="223" t="s">
        <v>65</v>
      </c>
      <c r="AN66" s="254" t="s">
        <v>250</v>
      </c>
      <c r="AO66" s="252" t="s">
        <v>242</v>
      </c>
      <c r="AP66" s="282" t="s">
        <v>243</v>
      </c>
      <c r="AQ66" s="280" t="s">
        <v>258</v>
      </c>
    </row>
    <row r="67" spans="1:43" ht="13.5" thickBot="1">
      <c r="A67" s="136" t="s">
        <v>43</v>
      </c>
      <c r="B67" s="135" t="s">
        <v>40</v>
      </c>
      <c r="C67" s="136" t="s">
        <v>46</v>
      </c>
      <c r="D67" s="136" t="s">
        <v>16</v>
      </c>
      <c r="E67" s="295"/>
      <c r="F67" s="175"/>
      <c r="G67" s="175"/>
      <c r="H67" s="175"/>
      <c r="I67" s="175"/>
      <c r="J67" s="175"/>
      <c r="K67" s="175"/>
      <c r="L67" s="175"/>
      <c r="M67" s="175"/>
      <c r="N67" s="175"/>
      <c r="O67" s="175"/>
      <c r="P67" s="175"/>
      <c r="Q67" s="175"/>
      <c r="R67" s="175"/>
      <c r="S67" s="136" t="s">
        <v>2</v>
      </c>
      <c r="T67" s="136" t="s">
        <v>31</v>
      </c>
      <c r="U67" s="136" t="s">
        <v>24</v>
      </c>
      <c r="V67" s="50" t="s">
        <v>66</v>
      </c>
      <c r="W67" s="101" t="s">
        <v>249</v>
      </c>
      <c r="X67" s="250" t="s">
        <v>242</v>
      </c>
      <c r="Y67" s="250" t="s">
        <v>243</v>
      </c>
      <c r="Z67" s="95"/>
      <c r="AA67" s="2"/>
      <c r="AB67" s="3"/>
      <c r="AC67" s="3"/>
      <c r="AD67" s="186"/>
      <c r="AE67" s="95"/>
      <c r="AF67" s="95"/>
      <c r="AG67" s="251" t="s">
        <v>49</v>
      </c>
      <c r="AH67" s="148" t="s">
        <v>49</v>
      </c>
      <c r="AI67" s="148" t="s">
        <v>49</v>
      </c>
      <c r="AJ67" s="251" t="s">
        <v>49</v>
      </c>
      <c r="AK67" s="251" t="s">
        <v>50</v>
      </c>
      <c r="AL67" s="148" t="s">
        <v>245</v>
      </c>
      <c r="AM67" s="220" t="s">
        <v>245</v>
      </c>
      <c r="AN67" s="148" t="s">
        <v>251</v>
      </c>
      <c r="AO67" s="148" t="s">
        <v>65</v>
      </c>
      <c r="AP67" s="279" t="s">
        <v>65</v>
      </c>
      <c r="AQ67" s="280" t="s">
        <v>307</v>
      </c>
    </row>
    <row r="68" spans="1:43" ht="14.25" thickTop="1" thickBot="1">
      <c r="A68" s="357">
        <v>1</v>
      </c>
      <c r="B68" s="395" t="str">
        <f>DenStatus!C42</f>
        <v>Adventures in Science</v>
      </c>
      <c r="C68" s="361">
        <v>6</v>
      </c>
      <c r="D68" s="361">
        <v>11</v>
      </c>
      <c r="E68" s="136">
        <v>1</v>
      </c>
      <c r="F68" s="136">
        <v>2</v>
      </c>
      <c r="G68" s="50" t="s">
        <v>154</v>
      </c>
      <c r="H68" s="50" t="s">
        <v>155</v>
      </c>
      <c r="I68" s="50" t="s">
        <v>156</v>
      </c>
      <c r="J68" s="50" t="s">
        <v>157</v>
      </c>
      <c r="K68" s="50" t="s">
        <v>158</v>
      </c>
      <c r="L68" s="50" t="s">
        <v>159</v>
      </c>
      <c r="M68" s="50" t="s">
        <v>160</v>
      </c>
      <c r="N68" s="50" t="s">
        <v>161</v>
      </c>
      <c r="O68" s="50" t="s">
        <v>162</v>
      </c>
      <c r="P68" s="195"/>
      <c r="Q68" s="159"/>
      <c r="R68" s="159"/>
      <c r="S68" s="357">
        <f>COUNTA(E69:R69)</f>
        <v>0</v>
      </c>
      <c r="T68" s="357">
        <f>IF(SUM(AG68:AJ69)&gt;=AK68,1,0)</f>
        <v>0</v>
      </c>
      <c r="U68" s="377"/>
      <c r="V68" s="377"/>
      <c r="W68" s="402" t="str">
        <f>IF(AN68&gt;1,"ERROR",IF(AN68=1,"OK",""))</f>
        <v/>
      </c>
      <c r="X68" s="364"/>
      <c r="Y68" s="364"/>
      <c r="Z68" s="95"/>
      <c r="AA68" s="2"/>
      <c r="AB68" s="3"/>
      <c r="AC68" s="3"/>
      <c r="AD68" s="186"/>
      <c r="AE68" s="95"/>
      <c r="AF68" s="95"/>
      <c r="AG68" s="357">
        <f>IF(COUNTA(E69:F69)&gt;=2,1,0)</f>
        <v>0</v>
      </c>
      <c r="AH68" s="357">
        <f>IF(COUNTA(G69:O69)&gt;=4,1,0)</f>
        <v>0</v>
      </c>
      <c r="AI68" s="357"/>
      <c r="AJ68" s="357"/>
      <c r="AK68" s="357">
        <v>2</v>
      </c>
      <c r="AL68" s="357">
        <f>COUNTA(X68)</f>
        <v>0</v>
      </c>
      <c r="AM68" s="357">
        <f>COUNTA(Y68)</f>
        <v>0</v>
      </c>
      <c r="AN68" s="357">
        <f>SUM(AL68:AM69)</f>
        <v>0</v>
      </c>
      <c r="AO68" s="357">
        <f>IF(AN68&gt;1,0,IF(T68+AL68=2,1,0))</f>
        <v>0</v>
      </c>
      <c r="AP68" s="358">
        <f>IF(AN68&gt;1,0,IF(T68+AM68=2,1,0))</f>
        <v>0</v>
      </c>
      <c r="AQ68" s="278" t="s">
        <v>255</v>
      </c>
    </row>
    <row r="69" spans="1:43" ht="14.25" thickTop="1" thickBot="1">
      <c r="A69" s="394"/>
      <c r="B69" s="348"/>
      <c r="C69" s="343"/>
      <c r="D69" s="343"/>
      <c r="E69" s="179"/>
      <c r="F69" s="179"/>
      <c r="G69" s="179"/>
      <c r="H69" s="179"/>
      <c r="I69" s="179"/>
      <c r="J69" s="179"/>
      <c r="K69" s="179"/>
      <c r="L69" s="179"/>
      <c r="M69" s="179"/>
      <c r="N69" s="179"/>
      <c r="O69" s="179"/>
      <c r="P69" s="196"/>
      <c r="Q69" s="197"/>
      <c r="R69" s="197"/>
      <c r="S69" s="394"/>
      <c r="T69" s="394"/>
      <c r="U69" s="376"/>
      <c r="V69" s="376"/>
      <c r="W69" s="403"/>
      <c r="X69" s="368"/>
      <c r="Y69" s="363"/>
      <c r="Z69" s="95"/>
      <c r="AA69" s="2"/>
      <c r="AB69" s="3"/>
      <c r="AC69" s="3"/>
      <c r="AD69" s="186"/>
      <c r="AE69" s="95"/>
      <c r="AF69" s="95"/>
      <c r="AG69" s="343"/>
      <c r="AH69" s="343"/>
      <c r="AI69" s="343"/>
      <c r="AJ69" s="343"/>
      <c r="AK69" s="343"/>
      <c r="AL69" s="343"/>
      <c r="AM69" s="343"/>
      <c r="AN69" s="343"/>
      <c r="AO69" s="343"/>
      <c r="AP69" s="359"/>
      <c r="AQ69" s="278" t="s">
        <v>244</v>
      </c>
    </row>
    <row r="70" spans="1:43" ht="14.25" thickTop="1" thickBot="1">
      <c r="A70" s="360">
        <f>A68+1</f>
        <v>2</v>
      </c>
      <c r="B70" s="381" t="str">
        <f>DenStatus!C43</f>
        <v>Aquanaut</v>
      </c>
      <c r="C70" s="342">
        <v>6</v>
      </c>
      <c r="D70" s="342">
        <v>9</v>
      </c>
      <c r="E70" s="181">
        <v>1</v>
      </c>
      <c r="F70" s="181">
        <v>2</v>
      </c>
      <c r="G70" s="181">
        <v>3</v>
      </c>
      <c r="H70" s="181">
        <v>4</v>
      </c>
      <c r="I70" s="181">
        <v>5</v>
      </c>
      <c r="J70" s="181">
        <v>6</v>
      </c>
      <c r="K70" s="181">
        <v>7</v>
      </c>
      <c r="L70" s="181">
        <v>8</v>
      </c>
      <c r="M70" s="181">
        <v>9</v>
      </c>
      <c r="N70" s="198"/>
      <c r="O70" s="199"/>
      <c r="P70" s="199"/>
      <c r="Q70" s="199"/>
      <c r="R70" s="199"/>
      <c r="S70" s="360">
        <f>COUNTA(E71:R71)</f>
        <v>0</v>
      </c>
      <c r="T70" s="360">
        <f>IF(SUM(AG70:AJ71)&gt;=AK70,1,0)</f>
        <v>0</v>
      </c>
      <c r="U70" s="375"/>
      <c r="V70" s="375"/>
      <c r="W70" s="402" t="str">
        <f>IF(AN70&gt;1,"ERROR",IF(AN70=1,"OK",""))</f>
        <v/>
      </c>
      <c r="X70" s="362"/>
      <c r="Y70" s="362"/>
      <c r="Z70" s="95"/>
      <c r="AA70" s="32"/>
      <c r="AB70" s="3"/>
      <c r="AC70" s="3"/>
      <c r="AD70" s="186"/>
      <c r="AE70" s="95"/>
      <c r="AF70" s="95"/>
      <c r="AG70" s="360">
        <f>IF(COUNTA(E71:H71)&gt;=4,1,0)</f>
        <v>0</v>
      </c>
      <c r="AH70" s="342">
        <f>IF(COUNTA(I71:M71)&gt;=2,1,0)</f>
        <v>0</v>
      </c>
      <c r="AI70" s="360"/>
      <c r="AJ70" s="360"/>
      <c r="AK70" s="360">
        <v>2</v>
      </c>
      <c r="AL70" s="360">
        <f>COUNTA(X70)</f>
        <v>0</v>
      </c>
      <c r="AM70" s="360">
        <f>COUNTA(Y70)</f>
        <v>0</v>
      </c>
      <c r="AN70" s="360">
        <f>SUM(AL70:AM71)</f>
        <v>0</v>
      </c>
      <c r="AO70" s="360">
        <f>IF(AN70&gt;1,0,IF(T70+AL70=2,1,0))</f>
        <v>0</v>
      </c>
      <c r="AP70" s="408">
        <f>IF(AN70&gt;1,0,IF(T70+AM70=2,1,0))</f>
        <v>0</v>
      </c>
      <c r="AQ70" s="291"/>
    </row>
    <row r="71" spans="1:43" ht="13.5" thickBot="1">
      <c r="A71" s="394"/>
      <c r="B71" s="396"/>
      <c r="C71" s="394"/>
      <c r="D71" s="394"/>
      <c r="E71" s="179"/>
      <c r="F71" s="179"/>
      <c r="G71" s="179"/>
      <c r="H71" s="179"/>
      <c r="I71" s="179"/>
      <c r="J71" s="179"/>
      <c r="K71" s="179"/>
      <c r="L71" s="179"/>
      <c r="M71" s="179"/>
      <c r="N71" s="196"/>
      <c r="O71" s="197"/>
      <c r="P71" s="197"/>
      <c r="Q71" s="197"/>
      <c r="R71" s="197"/>
      <c r="S71" s="394"/>
      <c r="T71" s="394"/>
      <c r="U71" s="376"/>
      <c r="V71" s="376"/>
      <c r="W71" s="403"/>
      <c r="X71" s="368"/>
      <c r="Y71" s="363"/>
      <c r="Z71" s="95"/>
      <c r="AA71" s="32"/>
      <c r="AB71" s="3"/>
      <c r="AC71" s="3"/>
      <c r="AD71" s="186"/>
      <c r="AE71" s="95"/>
      <c r="AF71" s="95"/>
      <c r="AG71" s="343"/>
      <c r="AH71" s="343"/>
      <c r="AI71" s="343"/>
      <c r="AJ71" s="343"/>
      <c r="AK71" s="343"/>
      <c r="AL71" s="343"/>
      <c r="AM71" s="343"/>
      <c r="AN71" s="343"/>
      <c r="AO71" s="343"/>
      <c r="AP71" s="409"/>
      <c r="AQ71" s="290"/>
    </row>
    <row r="72" spans="1:43" ht="13.5" thickBot="1">
      <c r="A72" s="360">
        <f>A70+1</f>
        <v>3</v>
      </c>
      <c r="B72" s="381" t="str">
        <f>DenStatus!C44</f>
        <v>Art Explosion</v>
      </c>
      <c r="C72" s="342">
        <v>4</v>
      </c>
      <c r="D72" s="342">
        <v>9</v>
      </c>
      <c r="E72" s="181">
        <v>1</v>
      </c>
      <c r="F72" s="181">
        <v>2</v>
      </c>
      <c r="G72" s="182" t="s">
        <v>154</v>
      </c>
      <c r="H72" s="182" t="s">
        <v>155</v>
      </c>
      <c r="I72" s="182" t="s">
        <v>156</v>
      </c>
      <c r="J72" s="182" t="s">
        <v>157</v>
      </c>
      <c r="K72" s="182" t="s">
        <v>158</v>
      </c>
      <c r="L72" s="182" t="s">
        <v>159</v>
      </c>
      <c r="M72" s="182" t="s">
        <v>160</v>
      </c>
      <c r="N72" s="200"/>
      <c r="O72" s="201"/>
      <c r="P72" s="201"/>
      <c r="Q72" s="201"/>
      <c r="R72" s="201"/>
      <c r="S72" s="360">
        <f>COUNTA(E73:R73)</f>
        <v>0</v>
      </c>
      <c r="T72" s="360">
        <f>IF(SUM(AG72:AJ73)&gt;=AK72,1,0)</f>
        <v>0</v>
      </c>
      <c r="U72" s="375"/>
      <c r="V72" s="375"/>
      <c r="W72" s="402" t="str">
        <f>IF(AN72&gt;1,"ERROR",IF(AN72=1,"OK",""))</f>
        <v/>
      </c>
      <c r="X72" s="362"/>
      <c r="Y72" s="362"/>
      <c r="Z72" s="95"/>
      <c r="AA72" s="2"/>
      <c r="AB72" s="3"/>
      <c r="AC72" s="3"/>
      <c r="AD72" s="186"/>
      <c r="AE72" s="95"/>
      <c r="AF72" s="95"/>
      <c r="AG72" s="360">
        <f>IF(COUNTA(E73:F73)&gt;=2,1,0)</f>
        <v>0</v>
      </c>
      <c r="AH72" s="360">
        <f>IF(COUNTA(G73:M73)&gt;=2,1,0)</f>
        <v>0</v>
      </c>
      <c r="AI72" s="360"/>
      <c r="AJ72" s="360"/>
      <c r="AK72" s="360">
        <v>2</v>
      </c>
      <c r="AL72" s="360">
        <f>COUNTA(X72)</f>
        <v>0</v>
      </c>
      <c r="AM72" s="360">
        <f>COUNTA(Y72)</f>
        <v>0</v>
      </c>
      <c r="AN72" s="360">
        <f>SUM(AL72:AM73)</f>
        <v>0</v>
      </c>
      <c r="AO72" s="360">
        <f>IF(AN72&gt;1,0,IF(T72+AL72=2,1,0))</f>
        <v>0</v>
      </c>
      <c r="AP72" s="360">
        <f>IF(AN72&gt;1,0,IF(T72+AM72=2,1,0))</f>
        <v>0</v>
      </c>
      <c r="AQ72" s="95"/>
    </row>
    <row r="73" spans="1:43" ht="13.5" thickBot="1">
      <c r="A73" s="394"/>
      <c r="B73" s="396"/>
      <c r="C73" s="394"/>
      <c r="D73" s="394"/>
      <c r="E73" s="179"/>
      <c r="F73" s="179"/>
      <c r="G73" s="179"/>
      <c r="H73" s="179"/>
      <c r="I73" s="179"/>
      <c r="J73" s="179"/>
      <c r="K73" s="179"/>
      <c r="L73" s="179"/>
      <c r="M73" s="179"/>
      <c r="N73" s="202"/>
      <c r="O73" s="312"/>
      <c r="P73" s="312"/>
      <c r="Q73" s="312"/>
      <c r="R73" s="312"/>
      <c r="S73" s="394"/>
      <c r="T73" s="394"/>
      <c r="U73" s="376"/>
      <c r="V73" s="376"/>
      <c r="W73" s="403"/>
      <c r="X73" s="368"/>
      <c r="Y73" s="363"/>
      <c r="Z73" s="95"/>
      <c r="AA73" s="2"/>
      <c r="AB73" s="3"/>
      <c r="AC73" s="3"/>
      <c r="AD73" s="186"/>
      <c r="AE73" s="95"/>
      <c r="AF73" s="95"/>
      <c r="AG73" s="343"/>
      <c r="AH73" s="343"/>
      <c r="AI73" s="343"/>
      <c r="AJ73" s="343"/>
      <c r="AK73" s="343"/>
      <c r="AL73" s="343"/>
      <c r="AM73" s="343"/>
      <c r="AN73" s="343"/>
      <c r="AO73" s="343"/>
      <c r="AP73" s="343"/>
      <c r="AQ73" s="95"/>
    </row>
    <row r="74" spans="1:43" ht="13.5" thickBot="1">
      <c r="A74" s="360">
        <f>A72+1</f>
        <v>4</v>
      </c>
      <c r="B74" s="381" t="str">
        <f>DenStatus!C45</f>
        <v>Aware and Care</v>
      </c>
      <c r="C74" s="342">
        <v>5</v>
      </c>
      <c r="D74" s="342">
        <v>11</v>
      </c>
      <c r="E74" s="182">
        <v>1</v>
      </c>
      <c r="F74" s="182">
        <v>2</v>
      </c>
      <c r="G74" s="182">
        <v>3</v>
      </c>
      <c r="H74" s="182" t="s">
        <v>163</v>
      </c>
      <c r="I74" s="182" t="s">
        <v>164</v>
      </c>
      <c r="J74" s="182" t="s">
        <v>179</v>
      </c>
      <c r="K74" s="182" t="s">
        <v>180</v>
      </c>
      <c r="L74" s="182" t="s">
        <v>181</v>
      </c>
      <c r="M74" s="182" t="s">
        <v>182</v>
      </c>
      <c r="N74" s="182" t="s">
        <v>183</v>
      </c>
      <c r="O74" s="182" t="s">
        <v>184</v>
      </c>
      <c r="P74" s="201"/>
      <c r="Q74" s="201"/>
      <c r="R74" s="201"/>
      <c r="S74" s="360">
        <f>COUNTA(E75:R75)</f>
        <v>0</v>
      </c>
      <c r="T74" s="360">
        <f>IF(SUM(AG74:AJ75)&gt;=AK74,1,0)</f>
        <v>0</v>
      </c>
      <c r="U74" s="375"/>
      <c r="V74" s="375"/>
      <c r="W74" s="402" t="str">
        <f>IF(AN74&gt;1,"ERROR",IF(AN74=1,"OK",""))</f>
        <v/>
      </c>
      <c r="X74" s="362"/>
      <c r="Y74" s="362"/>
      <c r="Z74" s="95"/>
      <c r="AA74" s="2"/>
      <c r="AB74" s="3"/>
      <c r="AC74" s="3"/>
      <c r="AD74" s="186"/>
      <c r="AE74" s="95"/>
      <c r="AF74" s="95"/>
      <c r="AG74" s="360">
        <f>IF(COUNTA(E75:G75)&gt;=3,1,0)</f>
        <v>0</v>
      </c>
      <c r="AH74" s="360">
        <f>IF(COUNTA(H75:O75)&gt;=2,1,0)</f>
        <v>0</v>
      </c>
      <c r="AI74" s="360"/>
      <c r="AJ74" s="360"/>
      <c r="AK74" s="360">
        <v>2</v>
      </c>
      <c r="AL74" s="360">
        <f>COUNTA(X74)</f>
        <v>0</v>
      </c>
      <c r="AM74" s="360">
        <f>COUNTA(Y74)</f>
        <v>0</v>
      </c>
      <c r="AN74" s="360">
        <f>SUM(AL74:AM75)</f>
        <v>0</v>
      </c>
      <c r="AO74" s="360">
        <f>IF(AN74&gt;1,0,IF(T74+AL74=2,1,0))</f>
        <v>0</v>
      </c>
      <c r="AP74" s="360">
        <f>IF(AN74&gt;1,0,IF(T74+AM74=2,1,0))</f>
        <v>0</v>
      </c>
      <c r="AQ74" s="95"/>
    </row>
    <row r="75" spans="1:43" ht="13.5" thickBot="1">
      <c r="A75" s="394"/>
      <c r="B75" s="396"/>
      <c r="C75" s="394"/>
      <c r="D75" s="394"/>
      <c r="E75" s="179"/>
      <c r="F75" s="179"/>
      <c r="G75" s="179"/>
      <c r="H75" s="179"/>
      <c r="I75" s="179"/>
      <c r="J75" s="179"/>
      <c r="K75" s="179"/>
      <c r="L75" s="179"/>
      <c r="M75" s="179"/>
      <c r="N75" s="179"/>
      <c r="O75" s="179"/>
      <c r="P75" s="312"/>
      <c r="Q75" s="312"/>
      <c r="R75" s="312"/>
      <c r="S75" s="394"/>
      <c r="T75" s="394"/>
      <c r="U75" s="376"/>
      <c r="V75" s="376"/>
      <c r="W75" s="403"/>
      <c r="X75" s="368"/>
      <c r="Y75" s="363"/>
      <c r="Z75" s="95"/>
      <c r="AA75" s="2"/>
      <c r="AB75" s="3"/>
      <c r="AC75" s="3"/>
      <c r="AD75" s="186"/>
      <c r="AE75" s="95"/>
      <c r="AF75" s="95"/>
      <c r="AG75" s="343"/>
      <c r="AH75" s="343"/>
      <c r="AI75" s="343"/>
      <c r="AJ75" s="343"/>
      <c r="AK75" s="343"/>
      <c r="AL75" s="343"/>
      <c r="AM75" s="343"/>
      <c r="AN75" s="343"/>
      <c r="AO75" s="343"/>
      <c r="AP75" s="343"/>
      <c r="AQ75" s="95"/>
    </row>
    <row r="76" spans="1:43" ht="13.5" thickBot="1">
      <c r="A76" s="360">
        <f>A74+1</f>
        <v>5</v>
      </c>
      <c r="B76" s="381" t="str">
        <f>DenStatus!C46</f>
        <v>Build It</v>
      </c>
      <c r="C76" s="342">
        <v>4</v>
      </c>
      <c r="D76" s="342">
        <v>4</v>
      </c>
      <c r="E76" s="181">
        <v>1</v>
      </c>
      <c r="F76" s="181">
        <v>2</v>
      </c>
      <c r="G76" s="181">
        <v>3</v>
      </c>
      <c r="H76" s="181">
        <v>4</v>
      </c>
      <c r="I76" s="198"/>
      <c r="J76" s="199"/>
      <c r="K76" s="199"/>
      <c r="L76" s="199"/>
      <c r="M76" s="199"/>
      <c r="N76" s="199"/>
      <c r="O76" s="199"/>
      <c r="P76" s="199"/>
      <c r="Q76" s="199"/>
      <c r="R76" s="199"/>
      <c r="S76" s="360">
        <f>COUNTA(E77:R77)</f>
        <v>0</v>
      </c>
      <c r="T76" s="360">
        <f>IF(SUM(AG76:AJ77)&gt;=AK76,1,0)</f>
        <v>0</v>
      </c>
      <c r="U76" s="375"/>
      <c r="V76" s="375"/>
      <c r="W76" s="402" t="str">
        <f>IF(AN76&gt;1,"ERROR",IF(AN76=1,"OK",""))</f>
        <v/>
      </c>
      <c r="X76" s="362"/>
      <c r="Y76" s="362"/>
      <c r="Z76" s="95"/>
      <c r="AA76" s="2"/>
      <c r="AB76" s="3"/>
      <c r="AC76" s="3"/>
      <c r="AD76" s="186"/>
      <c r="AE76" s="95"/>
      <c r="AF76" s="95"/>
      <c r="AG76" s="360">
        <f>IF(COUNTA(E77:H77)&gt;=4,1,0)</f>
        <v>0</v>
      </c>
      <c r="AH76" s="360"/>
      <c r="AI76" s="360"/>
      <c r="AJ76" s="360"/>
      <c r="AK76" s="360">
        <v>1</v>
      </c>
      <c r="AL76" s="360">
        <f>COUNTA(X76)</f>
        <v>0</v>
      </c>
      <c r="AM76" s="360">
        <f>COUNTA(Y76)</f>
        <v>0</v>
      </c>
      <c r="AN76" s="360">
        <f>SUM(AL76:AM77)</f>
        <v>0</v>
      </c>
      <c r="AO76" s="360">
        <f>IF(AN76&gt;1,0,IF(T76+AL76=2,1,0))</f>
        <v>0</v>
      </c>
      <c r="AP76" s="360">
        <f>IF(AN76&gt;1,0,IF(T76+AM76=2,1,0))</f>
        <v>0</v>
      </c>
      <c r="AQ76" s="95"/>
    </row>
    <row r="77" spans="1:43" ht="13.5" thickBot="1">
      <c r="A77" s="394"/>
      <c r="B77" s="396"/>
      <c r="C77" s="394"/>
      <c r="D77" s="394"/>
      <c r="E77" s="179"/>
      <c r="F77" s="179"/>
      <c r="G77" s="179"/>
      <c r="H77" s="179"/>
      <c r="I77" s="196"/>
      <c r="J77" s="197"/>
      <c r="K77" s="197"/>
      <c r="L77" s="197"/>
      <c r="M77" s="197"/>
      <c r="N77" s="197"/>
      <c r="O77" s="197"/>
      <c r="P77" s="197"/>
      <c r="Q77" s="197"/>
      <c r="R77" s="197"/>
      <c r="S77" s="394"/>
      <c r="T77" s="394"/>
      <c r="U77" s="376"/>
      <c r="V77" s="376"/>
      <c r="W77" s="403"/>
      <c r="X77" s="368"/>
      <c r="Y77" s="363"/>
      <c r="Z77" s="95"/>
      <c r="AA77" s="2"/>
      <c r="AB77" s="3"/>
      <c r="AC77" s="3"/>
      <c r="AD77" s="186"/>
      <c r="AE77" s="95"/>
      <c r="AF77" s="95"/>
      <c r="AG77" s="343"/>
      <c r="AH77" s="343"/>
      <c r="AI77" s="343"/>
      <c r="AJ77" s="343"/>
      <c r="AK77" s="343"/>
      <c r="AL77" s="343"/>
      <c r="AM77" s="343"/>
      <c r="AN77" s="343"/>
      <c r="AO77" s="343"/>
      <c r="AP77" s="343"/>
      <c r="AQ77" s="95"/>
    </row>
    <row r="78" spans="1:43" ht="13.5" thickBot="1">
      <c r="A78" s="360">
        <f>A76+1</f>
        <v>6</v>
      </c>
      <c r="B78" s="381" t="str">
        <f>DenStatus!C47</f>
        <v>Build My Own Hero</v>
      </c>
      <c r="C78" s="342">
        <v>4</v>
      </c>
      <c r="D78" s="342">
        <v>6</v>
      </c>
      <c r="E78" s="181">
        <v>1</v>
      </c>
      <c r="F78" s="181">
        <v>2</v>
      </c>
      <c r="G78" s="181">
        <v>3</v>
      </c>
      <c r="H78" s="181">
        <v>4</v>
      </c>
      <c r="I78" s="181">
        <v>5</v>
      </c>
      <c r="J78" s="181">
        <v>6</v>
      </c>
      <c r="K78" s="198"/>
      <c r="L78" s="199"/>
      <c r="M78" s="199"/>
      <c r="N78" s="199"/>
      <c r="O78" s="199"/>
      <c r="P78" s="199"/>
      <c r="Q78" s="199"/>
      <c r="R78" s="199"/>
      <c r="S78" s="360">
        <f>COUNTA(E79:R79)</f>
        <v>0</v>
      </c>
      <c r="T78" s="360">
        <f>IF(SUM(AG78:AJ79)&gt;=AK78,1,0)</f>
        <v>0</v>
      </c>
      <c r="U78" s="375"/>
      <c r="V78" s="375"/>
      <c r="W78" s="402" t="str">
        <f>IF(AN78&gt;1,"ERROR",IF(AN78=1,"OK",""))</f>
        <v/>
      </c>
      <c r="X78" s="362"/>
      <c r="Y78" s="362"/>
      <c r="Z78" s="95"/>
      <c r="AA78" s="2"/>
      <c r="AB78" s="3"/>
      <c r="AC78" s="3"/>
      <c r="AD78" s="186"/>
      <c r="AE78" s="95"/>
      <c r="AF78" s="95"/>
      <c r="AG78" s="360">
        <f>IF(COUNTA(E79:G79)&gt;=3,1,0)</f>
        <v>0</v>
      </c>
      <c r="AH78" s="360">
        <f>IF(COUNTA(H79:J79)&gt;=1,1,0)</f>
        <v>0</v>
      </c>
      <c r="AI78" s="360"/>
      <c r="AJ78" s="360"/>
      <c r="AK78" s="360">
        <v>2</v>
      </c>
      <c r="AL78" s="360">
        <f>COUNTA(X78)</f>
        <v>0</v>
      </c>
      <c r="AM78" s="360">
        <f>COUNTA(Y78)</f>
        <v>0</v>
      </c>
      <c r="AN78" s="360">
        <f>SUM(AL78:AM79)</f>
        <v>0</v>
      </c>
      <c r="AO78" s="360">
        <f>IF(AN78&gt;1,0,IF(T78+AL78=2,1,0))</f>
        <v>0</v>
      </c>
      <c r="AP78" s="360">
        <f>IF(AN78&gt;1,0,IF(T78+AM78=2,1,0))</f>
        <v>0</v>
      </c>
      <c r="AQ78" s="95"/>
    </row>
    <row r="79" spans="1:43" ht="13.5" thickBot="1">
      <c r="A79" s="394"/>
      <c r="B79" s="396"/>
      <c r="C79" s="394"/>
      <c r="D79" s="394"/>
      <c r="E79" s="179"/>
      <c r="F79" s="179"/>
      <c r="G79" s="179"/>
      <c r="H79" s="179"/>
      <c r="I79" s="179"/>
      <c r="J79" s="179"/>
      <c r="K79" s="196"/>
      <c r="L79" s="197"/>
      <c r="M79" s="197"/>
      <c r="N79" s="197"/>
      <c r="O79" s="197"/>
      <c r="P79" s="197"/>
      <c r="Q79" s="197"/>
      <c r="R79" s="197"/>
      <c r="S79" s="394"/>
      <c r="T79" s="394"/>
      <c r="U79" s="376"/>
      <c r="V79" s="376"/>
      <c r="W79" s="403"/>
      <c r="X79" s="368"/>
      <c r="Y79" s="363"/>
      <c r="Z79" s="95"/>
      <c r="AA79" s="2"/>
      <c r="AB79" s="3"/>
      <c r="AC79" s="3"/>
      <c r="AD79" s="186"/>
      <c r="AE79" s="95"/>
      <c r="AF79" s="95"/>
      <c r="AG79" s="343"/>
      <c r="AH79" s="343"/>
      <c r="AI79" s="343"/>
      <c r="AJ79" s="343"/>
      <c r="AK79" s="343"/>
      <c r="AL79" s="343"/>
      <c r="AM79" s="343"/>
      <c r="AN79" s="343"/>
      <c r="AO79" s="343"/>
      <c r="AP79" s="343"/>
      <c r="AQ79" s="95"/>
    </row>
    <row r="80" spans="1:43" ht="13.5" thickBot="1">
      <c r="A80" s="360">
        <f>A78+1</f>
        <v>7</v>
      </c>
      <c r="B80" s="381" t="str">
        <f>DenStatus!C48</f>
        <v>Castaway</v>
      </c>
      <c r="C80" s="342">
        <v>6</v>
      </c>
      <c r="D80" s="342">
        <v>7</v>
      </c>
      <c r="E80" s="182" t="s">
        <v>169</v>
      </c>
      <c r="F80" s="182" t="s">
        <v>170</v>
      </c>
      <c r="G80" s="182" t="s">
        <v>171</v>
      </c>
      <c r="H80" s="182" t="s">
        <v>150</v>
      </c>
      <c r="I80" s="182" t="s">
        <v>151</v>
      </c>
      <c r="J80" s="182" t="s">
        <v>152</v>
      </c>
      <c r="K80" s="182" t="s">
        <v>153</v>
      </c>
      <c r="L80" s="199"/>
      <c r="M80" s="199"/>
      <c r="N80" s="199"/>
      <c r="O80" s="199"/>
      <c r="P80" s="199"/>
      <c r="Q80" s="199"/>
      <c r="R80" s="199"/>
      <c r="S80" s="360">
        <f>COUNTA(E81:R81)</f>
        <v>0</v>
      </c>
      <c r="T80" s="360">
        <f>IF(SUM(AG80:AJ81)&gt;=AK80,1,0)</f>
        <v>0</v>
      </c>
      <c r="U80" s="375"/>
      <c r="V80" s="375"/>
      <c r="W80" s="402" t="str">
        <f>IF(AN80&gt;1,"ERROR",IF(AN80=1,"OK",""))</f>
        <v/>
      </c>
      <c r="X80" s="362"/>
      <c r="Y80" s="362"/>
      <c r="Z80" s="95"/>
      <c r="AA80" s="2"/>
      <c r="AB80" s="3"/>
      <c r="AC80" s="3"/>
      <c r="AD80" s="186"/>
      <c r="AE80" s="95"/>
      <c r="AF80" s="95"/>
      <c r="AG80" s="360">
        <f>IF(COUNTA(E81)&gt;=1,1,0)</f>
        <v>0</v>
      </c>
      <c r="AH80" s="360">
        <f>IF(COUNTA(F81:G81)&gt;=1,1,0)</f>
        <v>0</v>
      </c>
      <c r="AI80" s="360">
        <f>IF(COUNTA(H81:K81)&gt;=4,1,0)</f>
        <v>0</v>
      </c>
      <c r="AJ80" s="360"/>
      <c r="AK80" s="360">
        <v>3</v>
      </c>
      <c r="AL80" s="360">
        <f>COUNTA(X80)</f>
        <v>0</v>
      </c>
      <c r="AM80" s="360">
        <f>COUNTA(Y80)</f>
        <v>0</v>
      </c>
      <c r="AN80" s="360">
        <f>SUM(AL80:AM81)</f>
        <v>0</v>
      </c>
      <c r="AO80" s="360">
        <f>IF(AN80&gt;1,0,IF(T80+AL80=2,1,0))</f>
        <v>0</v>
      </c>
      <c r="AP80" s="360">
        <f>IF(AN80&gt;1,0,IF(T80+AM80=2,1,0))</f>
        <v>0</v>
      </c>
      <c r="AQ80" s="95"/>
    </row>
    <row r="81" spans="1:43" ht="13.5" thickBot="1">
      <c r="A81" s="394"/>
      <c r="B81" s="396"/>
      <c r="C81" s="394"/>
      <c r="D81" s="394"/>
      <c r="E81" s="179"/>
      <c r="F81" s="179"/>
      <c r="G81" s="179"/>
      <c r="H81" s="179"/>
      <c r="I81" s="179"/>
      <c r="J81" s="179"/>
      <c r="K81" s="179"/>
      <c r="L81" s="197"/>
      <c r="M81" s="197"/>
      <c r="N81" s="197"/>
      <c r="O81" s="197"/>
      <c r="P81" s="197"/>
      <c r="Q81" s="197"/>
      <c r="R81" s="197"/>
      <c r="S81" s="394"/>
      <c r="T81" s="394"/>
      <c r="U81" s="376"/>
      <c r="V81" s="376"/>
      <c r="W81" s="403"/>
      <c r="X81" s="368"/>
      <c r="Y81" s="363"/>
      <c r="Z81" s="95"/>
      <c r="AA81" s="2"/>
      <c r="AB81" s="3"/>
      <c r="AC81" s="3"/>
      <c r="AD81" s="186"/>
      <c r="AE81" s="95"/>
      <c r="AF81" s="95"/>
      <c r="AG81" s="343"/>
      <c r="AH81" s="343"/>
      <c r="AI81" s="343"/>
      <c r="AJ81" s="343"/>
      <c r="AK81" s="343"/>
      <c r="AL81" s="343"/>
      <c r="AM81" s="343"/>
      <c r="AN81" s="343"/>
      <c r="AO81" s="343"/>
      <c r="AP81" s="343"/>
      <c r="AQ81" s="95"/>
    </row>
    <row r="82" spans="1:43" ht="13.5" thickBot="1">
      <c r="A82" s="360">
        <f>A80+1</f>
        <v>8</v>
      </c>
      <c r="B82" s="381" t="str">
        <f>DenStatus!C49</f>
        <v>Earth Rocks!</v>
      </c>
      <c r="C82" s="342">
        <v>11</v>
      </c>
      <c r="D82" s="342">
        <v>11</v>
      </c>
      <c r="E82" s="182" t="s">
        <v>169</v>
      </c>
      <c r="F82" s="182" t="s">
        <v>170</v>
      </c>
      <c r="G82" s="182">
        <v>2</v>
      </c>
      <c r="H82" s="182" t="s">
        <v>154</v>
      </c>
      <c r="I82" s="182" t="s">
        <v>155</v>
      </c>
      <c r="J82" s="182" t="s">
        <v>156</v>
      </c>
      <c r="K82" s="182" t="s">
        <v>163</v>
      </c>
      <c r="L82" s="182" t="s">
        <v>164</v>
      </c>
      <c r="M82" s="182">
        <v>5</v>
      </c>
      <c r="N82" s="182" t="s">
        <v>176</v>
      </c>
      <c r="O82" s="182" t="s">
        <v>177</v>
      </c>
      <c r="P82" s="199"/>
      <c r="Q82" s="199"/>
      <c r="R82" s="221"/>
      <c r="S82" s="360">
        <f>COUNTA(E83:R83)</f>
        <v>0</v>
      </c>
      <c r="T82" s="360">
        <f>IF(SUM(AG82:AJ83)&gt;=AK82,1,0)</f>
        <v>0</v>
      </c>
      <c r="U82" s="340"/>
      <c r="V82" s="375"/>
      <c r="W82" s="404" t="str">
        <f>IF(AN82&gt;1,"ERROR",IF(AN82=1,"OK",""))</f>
        <v/>
      </c>
      <c r="X82" s="362"/>
      <c r="Y82" s="362"/>
      <c r="Z82" s="95"/>
      <c r="AA82" s="2"/>
      <c r="AB82" s="3"/>
      <c r="AC82" s="3"/>
      <c r="AD82" s="186"/>
      <c r="AE82" s="95"/>
      <c r="AF82" s="95"/>
      <c r="AG82" s="360">
        <f>IF(COUNTA(E83:O83)&gt;=11,1,0)</f>
        <v>0</v>
      </c>
      <c r="AH82" s="360"/>
      <c r="AI82" s="360"/>
      <c r="AJ82" s="360"/>
      <c r="AK82" s="360">
        <v>1</v>
      </c>
      <c r="AL82" s="360">
        <f>COUNTA(X82)</f>
        <v>0</v>
      </c>
      <c r="AM82" s="360">
        <f>COUNTA(Y82)</f>
        <v>0</v>
      </c>
      <c r="AN82" s="360">
        <f>SUM(AL82:AM83)</f>
        <v>0</v>
      </c>
      <c r="AO82" s="360">
        <f>IF(AN82&gt;1,0,IF(T82+AL82=2,1,0))</f>
        <v>0</v>
      </c>
      <c r="AP82" s="360">
        <f>IF(AN82&gt;1,0,IF(T82+AM82=2,1,0))</f>
        <v>0</v>
      </c>
      <c r="AQ82" s="95"/>
    </row>
    <row r="83" spans="1:43" ht="13.5" thickBot="1">
      <c r="A83" s="397"/>
      <c r="B83" s="382"/>
      <c r="C83" s="379"/>
      <c r="D83" s="379"/>
      <c r="E83" s="5"/>
      <c r="F83" s="5"/>
      <c r="G83" s="5"/>
      <c r="H83" s="5"/>
      <c r="I83" s="5"/>
      <c r="J83" s="5"/>
      <c r="K83" s="5"/>
      <c r="L83" s="5"/>
      <c r="M83" s="5"/>
      <c r="N83" s="5"/>
      <c r="O83" s="5"/>
      <c r="P83" s="197"/>
      <c r="Q83" s="197"/>
      <c r="R83" s="53"/>
      <c r="S83" s="397"/>
      <c r="T83" s="397"/>
      <c r="U83" s="385"/>
      <c r="V83" s="393"/>
      <c r="W83" s="405"/>
      <c r="X83" s="368"/>
      <c r="Y83" s="363"/>
      <c r="Z83" s="95"/>
      <c r="AA83" s="2"/>
      <c r="AB83" s="3"/>
      <c r="AC83" s="3"/>
      <c r="AD83" s="186"/>
      <c r="AE83" s="95"/>
      <c r="AF83" s="95"/>
      <c r="AG83" s="328"/>
      <c r="AH83" s="328"/>
      <c r="AI83" s="328"/>
      <c r="AJ83" s="328"/>
      <c r="AK83" s="328"/>
      <c r="AL83" s="328"/>
      <c r="AM83" s="328"/>
      <c r="AN83" s="328"/>
      <c r="AO83" s="328"/>
      <c r="AP83" s="328"/>
      <c r="AQ83" s="95"/>
    </row>
    <row r="84" spans="1:43" ht="13.5" thickBot="1">
      <c r="A84" s="360">
        <f>A82+1</f>
        <v>9</v>
      </c>
      <c r="B84" s="381" t="str">
        <f>DenStatus!C50</f>
        <v>Engineer</v>
      </c>
      <c r="C84" s="342">
        <v>4</v>
      </c>
      <c r="D84" s="342">
        <v>6</v>
      </c>
      <c r="E84" s="181">
        <v>1</v>
      </c>
      <c r="F84" s="182" t="s">
        <v>150</v>
      </c>
      <c r="G84" s="182" t="s">
        <v>151</v>
      </c>
      <c r="H84" s="182" t="s">
        <v>152</v>
      </c>
      <c r="I84" s="181">
        <v>3</v>
      </c>
      <c r="J84" s="181">
        <v>4</v>
      </c>
      <c r="K84" s="198"/>
      <c r="L84" s="199"/>
      <c r="M84" s="199"/>
      <c r="N84" s="199"/>
      <c r="O84" s="199"/>
      <c r="P84" s="199"/>
      <c r="Q84" s="199"/>
      <c r="R84" s="199"/>
      <c r="S84" s="360">
        <f>COUNTA(E85:R85)</f>
        <v>0</v>
      </c>
      <c r="T84" s="360">
        <f>IF(SUM(AG84:AJ85)&gt;=AK84,1,0)</f>
        <v>0</v>
      </c>
      <c r="U84" s="375"/>
      <c r="V84" s="375"/>
      <c r="W84" s="402" t="str">
        <f>IF(AN84&gt;1,"ERROR",IF(AN84=1,"OK",""))</f>
        <v/>
      </c>
      <c r="X84" s="362"/>
      <c r="Y84" s="362"/>
      <c r="Z84" s="95"/>
      <c r="AA84" s="2"/>
      <c r="AB84" s="3"/>
      <c r="AC84" s="3"/>
      <c r="AD84" s="186"/>
      <c r="AE84" s="95"/>
      <c r="AF84" s="95"/>
      <c r="AG84" s="360">
        <f>IF(COUNTA(E85:H85)&gt;=4,1,0)</f>
        <v>0</v>
      </c>
      <c r="AH84" s="360"/>
      <c r="AI84" s="360"/>
      <c r="AJ84" s="360"/>
      <c r="AK84" s="360">
        <v>1</v>
      </c>
      <c r="AL84" s="360">
        <f>COUNTA(X84)</f>
        <v>0</v>
      </c>
      <c r="AM84" s="360">
        <f>COUNTA(Y84)</f>
        <v>0</v>
      </c>
      <c r="AN84" s="360">
        <f>SUM(AL84:AM85)</f>
        <v>0</v>
      </c>
      <c r="AO84" s="360">
        <f>IF(AN84&gt;1,0,IF(T84+AL84=2,1,0))</f>
        <v>0</v>
      </c>
      <c r="AP84" s="360">
        <f>IF(AN84&gt;1,0,IF(T84+AM84=2,1,0))</f>
        <v>0</v>
      </c>
      <c r="AQ84" s="95"/>
    </row>
    <row r="85" spans="1:43" ht="13.5" thickBot="1">
      <c r="A85" s="394"/>
      <c r="B85" s="396"/>
      <c r="C85" s="394"/>
      <c r="D85" s="394"/>
      <c r="E85" s="179"/>
      <c r="F85" s="179"/>
      <c r="G85" s="179"/>
      <c r="H85" s="179"/>
      <c r="I85" s="179"/>
      <c r="J85" s="179"/>
      <c r="K85" s="196"/>
      <c r="L85" s="197"/>
      <c r="M85" s="197"/>
      <c r="N85" s="197"/>
      <c r="O85" s="197"/>
      <c r="P85" s="197"/>
      <c r="Q85" s="197"/>
      <c r="R85" s="197"/>
      <c r="S85" s="394"/>
      <c r="T85" s="394"/>
      <c r="U85" s="376"/>
      <c r="V85" s="376"/>
      <c r="W85" s="403"/>
      <c r="X85" s="368"/>
      <c r="Y85" s="363"/>
      <c r="Z85" s="95"/>
      <c r="AA85" s="2"/>
      <c r="AB85" s="3"/>
      <c r="AC85" s="3"/>
      <c r="AD85" s="186"/>
      <c r="AE85" s="95"/>
      <c r="AF85" s="95"/>
      <c r="AG85" s="343"/>
      <c r="AH85" s="343"/>
      <c r="AI85" s="343"/>
      <c r="AJ85" s="343"/>
      <c r="AK85" s="343"/>
      <c r="AL85" s="343"/>
      <c r="AM85" s="343"/>
      <c r="AN85" s="343"/>
      <c r="AO85" s="343"/>
      <c r="AP85" s="343"/>
      <c r="AQ85" s="95"/>
    </row>
    <row r="86" spans="1:43" ht="13.5" thickBot="1">
      <c r="A86" s="360">
        <f>A84+1</f>
        <v>10</v>
      </c>
      <c r="B86" s="381" t="str">
        <f>DenStatus!C51</f>
        <v>Fix It</v>
      </c>
      <c r="C86" s="342">
        <v>15</v>
      </c>
      <c r="D86" s="342">
        <v>28</v>
      </c>
      <c r="E86" s="181">
        <v>1</v>
      </c>
      <c r="F86" s="182" t="s">
        <v>150</v>
      </c>
      <c r="G86" s="182" t="s">
        <v>151</v>
      </c>
      <c r="H86" s="182" t="s">
        <v>152</v>
      </c>
      <c r="I86" s="182" t="s">
        <v>154</v>
      </c>
      <c r="J86" s="182" t="s">
        <v>155</v>
      </c>
      <c r="K86" s="182" t="s">
        <v>156</v>
      </c>
      <c r="L86" s="182" t="s">
        <v>163</v>
      </c>
      <c r="M86" s="182" t="s">
        <v>164</v>
      </c>
      <c r="N86" s="182" t="s">
        <v>179</v>
      </c>
      <c r="O86" s="182" t="s">
        <v>180</v>
      </c>
      <c r="P86" s="182" t="s">
        <v>181</v>
      </c>
      <c r="Q86" s="182" t="s">
        <v>182</v>
      </c>
      <c r="R86" s="182" t="s">
        <v>183</v>
      </c>
      <c r="S86" s="360">
        <f>SUM(COUNTA(E87:R87)+COUNTA(E89:R89))</f>
        <v>0</v>
      </c>
      <c r="T86" s="360">
        <f>IF(SUM(AG86:AJ89)&gt;=AK86,1,0)</f>
        <v>0</v>
      </c>
      <c r="U86" s="340"/>
      <c r="V86" s="375"/>
      <c r="W86" s="404"/>
      <c r="X86" s="362"/>
      <c r="Y86" s="362"/>
      <c r="Z86" s="95"/>
      <c r="AA86" s="2"/>
      <c r="AB86" s="3"/>
      <c r="AC86" s="3"/>
      <c r="AD86" s="186"/>
      <c r="AE86" s="95"/>
      <c r="AF86" s="95"/>
      <c r="AG86" s="360">
        <f>IF(COUNTA(E87:K87)&gt;=7,1,0)</f>
        <v>0</v>
      </c>
      <c r="AH86" s="360">
        <f>IF(SUM(COUNTA(L87:R87)+COUNTA(E89:R89))&gt;=8,1,0)</f>
        <v>0</v>
      </c>
      <c r="AI86" s="360"/>
      <c r="AJ86" s="360"/>
      <c r="AK86" s="360">
        <v>2</v>
      </c>
      <c r="AL86" s="360">
        <f>COUNTA(X86)</f>
        <v>0</v>
      </c>
      <c r="AM86" s="360">
        <f>COUNTA(Y86)</f>
        <v>0</v>
      </c>
      <c r="AN86" s="360">
        <f>SUM(AL86:AM89)</f>
        <v>0</v>
      </c>
      <c r="AO86" s="360">
        <f>IF(AN86&gt;1,0,IF(T86+AL86=2,1,0))</f>
        <v>0</v>
      </c>
      <c r="AP86" s="360">
        <f>IF(AN86&gt;1,0,IF(T86+AM86=2,1,0))</f>
        <v>0</v>
      </c>
      <c r="AQ86" s="95"/>
    </row>
    <row r="87" spans="1:43" ht="13.5" thickBot="1">
      <c r="A87" s="389"/>
      <c r="B87" s="391"/>
      <c r="C87" s="389"/>
      <c r="D87" s="389"/>
      <c r="E87" s="31"/>
      <c r="F87" s="31"/>
      <c r="G87" s="31"/>
      <c r="H87" s="31"/>
      <c r="I87" s="31"/>
      <c r="J87" s="31"/>
      <c r="K87" s="31"/>
      <c r="L87" s="31"/>
      <c r="M87" s="31"/>
      <c r="N87" s="31"/>
      <c r="O87" s="31"/>
      <c r="P87" s="31"/>
      <c r="Q87" s="31"/>
      <c r="R87" s="31"/>
      <c r="S87" s="389"/>
      <c r="T87" s="389"/>
      <c r="U87" s="393"/>
      <c r="V87" s="393"/>
      <c r="W87" s="405"/>
      <c r="X87" s="363"/>
      <c r="Y87" s="363"/>
      <c r="Z87" s="95"/>
      <c r="AA87" s="2"/>
      <c r="AB87" s="3"/>
      <c r="AC87" s="3"/>
      <c r="AD87" s="186"/>
      <c r="AE87" s="95"/>
      <c r="AF87" s="95"/>
      <c r="AG87" s="328"/>
      <c r="AH87" s="328"/>
      <c r="AI87" s="328"/>
      <c r="AJ87" s="328"/>
      <c r="AK87" s="328"/>
      <c r="AL87" s="328"/>
      <c r="AM87" s="328"/>
      <c r="AN87" s="328"/>
      <c r="AO87" s="328"/>
      <c r="AP87" s="328"/>
      <c r="AQ87" s="95"/>
    </row>
    <row r="88" spans="1:43" ht="13.5" thickBot="1">
      <c r="A88" s="328"/>
      <c r="B88" s="347"/>
      <c r="C88" s="328"/>
      <c r="D88" s="328"/>
      <c r="E88" s="50" t="s">
        <v>184</v>
      </c>
      <c r="F88" s="50" t="s">
        <v>185</v>
      </c>
      <c r="G88" s="50" t="s">
        <v>186</v>
      </c>
      <c r="H88" s="50" t="s">
        <v>187</v>
      </c>
      <c r="I88" s="50" t="s">
        <v>188</v>
      </c>
      <c r="J88" s="50" t="s">
        <v>189</v>
      </c>
      <c r="K88" s="50" t="s">
        <v>190</v>
      </c>
      <c r="L88" s="50" t="s">
        <v>191</v>
      </c>
      <c r="M88" s="50" t="s">
        <v>192</v>
      </c>
      <c r="N88" s="50" t="s">
        <v>193</v>
      </c>
      <c r="O88" s="50" t="s">
        <v>194</v>
      </c>
      <c r="P88" s="50" t="s">
        <v>195</v>
      </c>
      <c r="Q88" s="50" t="s">
        <v>196</v>
      </c>
      <c r="R88" s="50" t="s">
        <v>197</v>
      </c>
      <c r="S88" s="328"/>
      <c r="T88" s="328"/>
      <c r="U88" s="328"/>
      <c r="V88" s="328"/>
      <c r="W88" s="405"/>
      <c r="X88" s="363"/>
      <c r="Y88" s="363"/>
      <c r="Z88" s="95"/>
      <c r="AA88" s="2"/>
      <c r="AB88" s="3"/>
      <c r="AC88" s="3"/>
      <c r="AD88" s="186"/>
      <c r="AE88" s="95"/>
      <c r="AF88" s="95"/>
      <c r="AG88" s="328"/>
      <c r="AH88" s="328"/>
      <c r="AI88" s="328"/>
      <c r="AJ88" s="328"/>
      <c r="AK88" s="328"/>
      <c r="AL88" s="328"/>
      <c r="AM88" s="328"/>
      <c r="AN88" s="328"/>
      <c r="AO88" s="328"/>
      <c r="AP88" s="328"/>
      <c r="AQ88" s="95"/>
    </row>
    <row r="89" spans="1:43" ht="13.5" thickBot="1">
      <c r="A89" s="343"/>
      <c r="B89" s="348"/>
      <c r="C89" s="343"/>
      <c r="D89" s="343"/>
      <c r="E89" s="190"/>
      <c r="F89" s="190"/>
      <c r="G89" s="190"/>
      <c r="H89" s="190"/>
      <c r="I89" s="190"/>
      <c r="J89" s="190"/>
      <c r="K89" s="190"/>
      <c r="L89" s="190"/>
      <c r="M89" s="190"/>
      <c r="N89" s="190"/>
      <c r="O89" s="190"/>
      <c r="P89" s="190"/>
      <c r="Q89" s="190"/>
      <c r="R89" s="190"/>
      <c r="S89" s="343"/>
      <c r="T89" s="343"/>
      <c r="U89" s="343"/>
      <c r="V89" s="343"/>
      <c r="W89" s="407"/>
      <c r="X89" s="363"/>
      <c r="Y89" s="363"/>
      <c r="Z89" s="95"/>
      <c r="AA89" s="2"/>
      <c r="AB89" s="3"/>
      <c r="AC89" s="3"/>
      <c r="AD89" s="186"/>
      <c r="AE89" s="95"/>
      <c r="AF89" s="95"/>
      <c r="AG89" s="343"/>
      <c r="AH89" s="343"/>
      <c r="AI89" s="343"/>
      <c r="AJ89" s="343"/>
      <c r="AK89" s="343"/>
      <c r="AL89" s="343"/>
      <c r="AM89" s="343"/>
      <c r="AN89" s="343"/>
      <c r="AO89" s="343"/>
      <c r="AP89" s="343"/>
      <c r="AQ89" s="95"/>
    </row>
    <row r="90" spans="1:43" ht="13.5" thickBot="1">
      <c r="A90" s="360">
        <v>11</v>
      </c>
      <c r="B90" s="381" t="str">
        <f>DenStatus!C52</f>
        <v>Game Design</v>
      </c>
      <c r="C90" s="342">
        <v>4</v>
      </c>
      <c r="D90" s="342">
        <v>4</v>
      </c>
      <c r="E90" s="181">
        <v>1</v>
      </c>
      <c r="F90" s="181">
        <v>2</v>
      </c>
      <c r="G90" s="181">
        <v>3</v>
      </c>
      <c r="H90" s="181">
        <v>4</v>
      </c>
      <c r="I90" s="198"/>
      <c r="J90" s="199"/>
      <c r="K90" s="199"/>
      <c r="L90" s="199"/>
      <c r="M90" s="199"/>
      <c r="N90" s="199"/>
      <c r="O90" s="199"/>
      <c r="P90" s="199"/>
      <c r="Q90" s="199"/>
      <c r="R90" s="199"/>
      <c r="S90" s="360">
        <f>COUNTA(E91:R91)</f>
        <v>0</v>
      </c>
      <c r="T90" s="360">
        <f>IF(SUM(AG90:AJ91)&gt;=AK90,1,0)</f>
        <v>0</v>
      </c>
      <c r="U90" s="375"/>
      <c r="V90" s="375"/>
      <c r="W90" s="402" t="str">
        <f>IF(AN90&gt;1,"ERROR",IF(AN90=1,"OK",""))</f>
        <v/>
      </c>
      <c r="X90" s="362"/>
      <c r="Y90" s="362"/>
      <c r="Z90" s="95"/>
      <c r="AA90" s="2"/>
      <c r="AB90" s="3"/>
      <c r="AC90" s="3"/>
      <c r="AD90" s="186"/>
      <c r="AE90" s="95"/>
      <c r="AF90" s="95"/>
      <c r="AG90" s="360">
        <f>IF(COUNTA(E91:H91)&gt;=4,1,0)</f>
        <v>0</v>
      </c>
      <c r="AH90" s="360"/>
      <c r="AI90" s="360"/>
      <c r="AJ90" s="360"/>
      <c r="AK90" s="360">
        <v>1</v>
      </c>
      <c r="AL90" s="360">
        <f>COUNTA(X90)</f>
        <v>0</v>
      </c>
      <c r="AM90" s="360">
        <f>COUNTA(Y90)</f>
        <v>0</v>
      </c>
      <c r="AN90" s="360">
        <f>SUM(AL90:AM91)</f>
        <v>0</v>
      </c>
      <c r="AO90" s="360">
        <f>IF(AN90&gt;1,0,IF(T90+AL90=2,1,0))</f>
        <v>0</v>
      </c>
      <c r="AP90" s="360">
        <f>IF(AN90&gt;1,0,IF(T90+AM90=2,1,0))</f>
        <v>0</v>
      </c>
      <c r="AQ90" s="95"/>
    </row>
    <row r="91" spans="1:43" ht="13.5" thickBot="1">
      <c r="A91" s="394"/>
      <c r="B91" s="396"/>
      <c r="C91" s="394"/>
      <c r="D91" s="394"/>
      <c r="E91" s="179"/>
      <c r="F91" s="179"/>
      <c r="G91" s="179"/>
      <c r="H91" s="179"/>
      <c r="I91" s="196"/>
      <c r="J91" s="197"/>
      <c r="K91" s="197"/>
      <c r="L91" s="197"/>
      <c r="M91" s="197"/>
      <c r="N91" s="197"/>
      <c r="O91" s="197"/>
      <c r="P91" s="197"/>
      <c r="Q91" s="197"/>
      <c r="R91" s="197"/>
      <c r="S91" s="394"/>
      <c r="T91" s="394"/>
      <c r="U91" s="376"/>
      <c r="V91" s="376"/>
      <c r="W91" s="403"/>
      <c r="X91" s="368"/>
      <c r="Y91" s="363"/>
      <c r="Z91" s="95"/>
      <c r="AA91" s="2"/>
      <c r="AB91" s="3"/>
      <c r="AC91" s="3"/>
      <c r="AD91" s="186"/>
      <c r="AE91" s="95"/>
      <c r="AF91" s="95"/>
      <c r="AG91" s="343"/>
      <c r="AH91" s="343"/>
      <c r="AI91" s="343"/>
      <c r="AJ91" s="343"/>
      <c r="AK91" s="343"/>
      <c r="AL91" s="343"/>
      <c r="AM91" s="343"/>
      <c r="AN91" s="343"/>
      <c r="AO91" s="343"/>
      <c r="AP91" s="343"/>
      <c r="AQ91" s="95"/>
    </row>
    <row r="92" spans="1:43" ht="13.5" thickBot="1">
      <c r="A92" s="360">
        <v>12</v>
      </c>
      <c r="B92" s="381" t="str">
        <f>DenStatus!C53</f>
        <v>Into the Wild</v>
      </c>
      <c r="C92" s="399" t="s">
        <v>326</v>
      </c>
      <c r="D92" s="342">
        <v>12</v>
      </c>
      <c r="E92" s="181">
        <v>1</v>
      </c>
      <c r="F92" s="181">
        <v>2</v>
      </c>
      <c r="G92" s="181">
        <v>3</v>
      </c>
      <c r="H92" s="181">
        <v>4</v>
      </c>
      <c r="I92" s="181">
        <v>5</v>
      </c>
      <c r="J92" s="181">
        <v>6</v>
      </c>
      <c r="K92" s="182" t="s">
        <v>166</v>
      </c>
      <c r="L92" s="182" t="s">
        <v>167</v>
      </c>
      <c r="M92" s="182" t="s">
        <v>168</v>
      </c>
      <c r="N92" s="181">
        <v>8</v>
      </c>
      <c r="O92" s="182" t="s">
        <v>198</v>
      </c>
      <c r="P92" s="182" t="s">
        <v>199</v>
      </c>
      <c r="Q92" s="198"/>
      <c r="R92" s="199"/>
      <c r="S92" s="360">
        <f>COUNTA(E93:R93)</f>
        <v>0</v>
      </c>
      <c r="T92" s="360">
        <f>IF(SUM(AG92:AJ93)&gt;=AK92,1,0)</f>
        <v>0</v>
      </c>
      <c r="U92" s="375"/>
      <c r="V92" s="375"/>
      <c r="W92" s="402" t="str">
        <f>IF(AN92&gt;1,"ERROR",IF(AN92=1,"OK",""))</f>
        <v/>
      </c>
      <c r="X92" s="362"/>
      <c r="Y92" s="362"/>
      <c r="Z92" s="95"/>
      <c r="AA92" s="32"/>
      <c r="AB92" s="3"/>
      <c r="AC92" s="3"/>
      <c r="AD92" s="186"/>
      <c r="AE92" s="95"/>
      <c r="AF92" s="95"/>
      <c r="AG92" s="360">
        <f>COUNTA(E93:J93)</f>
        <v>0</v>
      </c>
      <c r="AH92" s="360">
        <f>IF(COUNTA(K93:M93)&gt;=2,1,0)</f>
        <v>0</v>
      </c>
      <c r="AI92" s="360">
        <f>COUNTA(N93)</f>
        <v>0</v>
      </c>
      <c r="AJ92" s="360">
        <f>IF(COUNTA(O93:P93)&gt;=1,1,0)</f>
        <v>0</v>
      </c>
      <c r="AK92" s="360">
        <v>6</v>
      </c>
      <c r="AL92" s="360">
        <f>COUNTA(X92)</f>
        <v>0</v>
      </c>
      <c r="AM92" s="360">
        <f>COUNTA(Y92)</f>
        <v>0</v>
      </c>
      <c r="AN92" s="360">
        <f>SUM(AL92:AM93)</f>
        <v>0</v>
      </c>
      <c r="AO92" s="360">
        <f>IF(AN92&gt;1,0,IF(T92+AL92=2,1,0))</f>
        <v>0</v>
      </c>
      <c r="AP92" s="360">
        <f>IF(AN92&gt;1,0,IF(T92+AM92=2,1,0))</f>
        <v>0</v>
      </c>
      <c r="AQ92" s="95"/>
    </row>
    <row r="93" spans="1:43" ht="13.5" thickBot="1">
      <c r="A93" s="394"/>
      <c r="B93" s="396"/>
      <c r="C93" s="394"/>
      <c r="D93" s="394"/>
      <c r="E93" s="179"/>
      <c r="F93" s="179"/>
      <c r="G93" s="179"/>
      <c r="H93" s="179"/>
      <c r="I93" s="179"/>
      <c r="J93" s="179"/>
      <c r="K93" s="179"/>
      <c r="L93" s="179"/>
      <c r="M93" s="179"/>
      <c r="N93" s="179"/>
      <c r="O93" s="179"/>
      <c r="P93" s="179"/>
      <c r="Q93" s="196"/>
      <c r="R93" s="197"/>
      <c r="S93" s="394"/>
      <c r="T93" s="394"/>
      <c r="U93" s="376"/>
      <c r="V93" s="376"/>
      <c r="W93" s="403"/>
      <c r="X93" s="368"/>
      <c r="Y93" s="363"/>
      <c r="Z93" s="95"/>
      <c r="AA93" s="32"/>
      <c r="AB93" s="3"/>
      <c r="AC93" s="3"/>
      <c r="AD93" s="186"/>
      <c r="AE93" s="95"/>
      <c r="AF93" s="95"/>
      <c r="AG93" s="343"/>
      <c r="AH93" s="343"/>
      <c r="AI93" s="343"/>
      <c r="AJ93" s="343"/>
      <c r="AK93" s="343"/>
      <c r="AL93" s="343"/>
      <c r="AM93" s="343"/>
      <c r="AN93" s="343"/>
      <c r="AO93" s="343"/>
      <c r="AP93" s="343"/>
      <c r="AQ93" s="95"/>
    </row>
    <row r="94" spans="1:43" ht="13.5" thickBot="1">
      <c r="A94" s="360">
        <v>13</v>
      </c>
      <c r="B94" s="381" t="str">
        <f>DenStatus!C54</f>
        <v>Into the Woods</v>
      </c>
      <c r="C94" s="342">
        <v>5</v>
      </c>
      <c r="D94" s="342">
        <v>7</v>
      </c>
      <c r="E94" s="189">
        <v>1</v>
      </c>
      <c r="F94" s="189">
        <v>2</v>
      </c>
      <c r="G94" s="189">
        <v>3</v>
      </c>
      <c r="H94" s="189">
        <v>4</v>
      </c>
      <c r="I94" s="189">
        <v>5</v>
      </c>
      <c r="J94" s="189">
        <v>6</v>
      </c>
      <c r="K94" s="189">
        <v>7</v>
      </c>
      <c r="L94" s="198"/>
      <c r="M94" s="199"/>
      <c r="N94" s="199"/>
      <c r="O94" s="199"/>
      <c r="P94" s="199"/>
      <c r="Q94" s="199"/>
      <c r="R94" s="199"/>
      <c r="S94" s="360">
        <f>COUNTA(E95:R95)</f>
        <v>0</v>
      </c>
      <c r="T94" s="360">
        <f>IF(SUM(AG94:AJ95)&gt;=AK94,1,0)</f>
        <v>0</v>
      </c>
      <c r="U94" s="375"/>
      <c r="V94" s="375"/>
      <c r="W94" s="402" t="str">
        <f>IF(AN94&gt;1,"ERROR",IF(AN94=1,"OK",""))</f>
        <v/>
      </c>
      <c r="X94" s="362"/>
      <c r="Y94" s="362"/>
      <c r="Z94" s="95"/>
      <c r="AA94" s="2"/>
      <c r="AB94" s="3"/>
      <c r="AC94" s="3"/>
      <c r="AD94" s="186"/>
      <c r="AE94" s="95"/>
      <c r="AF94" s="95"/>
      <c r="AG94" s="360">
        <f>IF(COUNTA(E95:H95)&gt;=4,1,0)</f>
        <v>0</v>
      </c>
      <c r="AH94" s="360">
        <f>IF(COUNTA(I95:K95)&gt;=1,1,0)</f>
        <v>0</v>
      </c>
      <c r="AI94" s="360"/>
      <c r="AJ94" s="360"/>
      <c r="AK94" s="360">
        <v>2</v>
      </c>
      <c r="AL94" s="360">
        <f>COUNTA(X94)</f>
        <v>0</v>
      </c>
      <c r="AM94" s="360">
        <f>COUNTA(Y94)</f>
        <v>0</v>
      </c>
      <c r="AN94" s="360">
        <f>SUM(AL94:AM95)</f>
        <v>0</v>
      </c>
      <c r="AO94" s="360">
        <f>IF(AN94&gt;1,0,IF(T94+AL94=2,1,0))</f>
        <v>0</v>
      </c>
      <c r="AP94" s="360">
        <f>IF(AN94&gt;1,0,IF(T94+AM94=2,1,0))</f>
        <v>0</v>
      </c>
      <c r="AQ94" s="95"/>
    </row>
    <row r="95" spans="1:43" ht="13.5" thickBot="1">
      <c r="A95" s="394"/>
      <c r="B95" s="396"/>
      <c r="C95" s="394"/>
      <c r="D95" s="394"/>
      <c r="E95" s="179"/>
      <c r="F95" s="179"/>
      <c r="G95" s="179"/>
      <c r="H95" s="179"/>
      <c r="I95" s="179"/>
      <c r="J95" s="179"/>
      <c r="K95" s="179"/>
      <c r="L95" s="196"/>
      <c r="M95" s="197"/>
      <c r="N95" s="197"/>
      <c r="O95" s="197"/>
      <c r="P95" s="197"/>
      <c r="Q95" s="197"/>
      <c r="R95" s="197"/>
      <c r="S95" s="394"/>
      <c r="T95" s="394"/>
      <c r="U95" s="376"/>
      <c r="V95" s="376"/>
      <c r="W95" s="403"/>
      <c r="X95" s="368"/>
      <c r="Y95" s="363"/>
      <c r="Z95" s="95"/>
      <c r="AA95" s="2"/>
      <c r="AB95" s="3"/>
      <c r="AC95" s="3"/>
      <c r="AD95" s="186"/>
      <c r="AE95" s="95"/>
      <c r="AF95" s="95"/>
      <c r="AG95" s="343"/>
      <c r="AH95" s="343"/>
      <c r="AI95" s="343"/>
      <c r="AJ95" s="343"/>
      <c r="AK95" s="343"/>
      <c r="AL95" s="343"/>
      <c r="AM95" s="343"/>
      <c r="AN95" s="343"/>
      <c r="AO95" s="343"/>
      <c r="AP95" s="343"/>
      <c r="AQ95" s="95"/>
    </row>
    <row r="96" spans="1:43" ht="13.5" customHeight="1" thickBot="1">
      <c r="A96" s="360">
        <v>14</v>
      </c>
      <c r="B96" s="398" t="str">
        <f>DenStatus!C55</f>
        <v>Looking Back, Looking Forward</v>
      </c>
      <c r="C96" s="342">
        <v>3</v>
      </c>
      <c r="D96" s="342">
        <v>3</v>
      </c>
      <c r="E96" s="189">
        <v>1</v>
      </c>
      <c r="F96" s="189">
        <v>2</v>
      </c>
      <c r="G96" s="189">
        <v>3</v>
      </c>
      <c r="H96" s="198"/>
      <c r="I96" s="199"/>
      <c r="J96" s="199"/>
      <c r="K96" s="199"/>
      <c r="L96" s="199"/>
      <c r="M96" s="199"/>
      <c r="N96" s="199"/>
      <c r="O96" s="199"/>
      <c r="P96" s="199"/>
      <c r="Q96" s="199"/>
      <c r="R96" s="199"/>
      <c r="S96" s="360">
        <f>COUNTA(E97:R97)</f>
        <v>0</v>
      </c>
      <c r="T96" s="360">
        <f>IF(SUM(AG96:AJ97)&gt;=AK96,1,0)</f>
        <v>0</v>
      </c>
      <c r="U96" s="375"/>
      <c r="V96" s="375"/>
      <c r="W96" s="402" t="str">
        <f>IF(AN96&gt;1,"ERROR",IF(AN96=1,"OK",""))</f>
        <v/>
      </c>
      <c r="X96" s="362"/>
      <c r="Y96" s="362"/>
      <c r="Z96" s="95"/>
      <c r="AA96" s="2"/>
      <c r="AB96" s="3"/>
      <c r="AC96" s="3"/>
      <c r="AD96" s="186"/>
      <c r="AE96" s="95"/>
      <c r="AF96" s="95"/>
      <c r="AG96" s="360">
        <f>IF(COUNTA(E97:G97)&gt;=1,1,0)</f>
        <v>0</v>
      </c>
      <c r="AH96" s="360"/>
      <c r="AI96" s="360"/>
      <c r="AJ96" s="360"/>
      <c r="AK96" s="360">
        <v>1</v>
      </c>
      <c r="AL96" s="360">
        <f>COUNTA(X96)</f>
        <v>0</v>
      </c>
      <c r="AM96" s="360">
        <f>COUNTA(Y96)</f>
        <v>0</v>
      </c>
      <c r="AN96" s="360">
        <f>SUM(AL96:AM97)</f>
        <v>0</v>
      </c>
      <c r="AO96" s="360">
        <f>IF(AN96&gt;1,0,IF(T96+AL96=2,1,0))</f>
        <v>0</v>
      </c>
      <c r="AP96" s="360">
        <f>IF(AN96&gt;1,0,IF(T96+AM96=2,1,0))</f>
        <v>0</v>
      </c>
      <c r="AQ96" s="95"/>
    </row>
    <row r="97" spans="1:43" ht="13.5" thickBot="1">
      <c r="A97" s="343"/>
      <c r="B97" s="348"/>
      <c r="C97" s="343"/>
      <c r="D97" s="343"/>
      <c r="E97" s="183"/>
      <c r="F97" s="183"/>
      <c r="G97" s="183"/>
      <c r="H97" s="204"/>
      <c r="I97" s="205"/>
      <c r="J97" s="205"/>
      <c r="K97" s="205"/>
      <c r="L97" s="205"/>
      <c r="M97" s="205"/>
      <c r="N97" s="205"/>
      <c r="O97" s="205"/>
      <c r="P97" s="205"/>
      <c r="Q97" s="205"/>
      <c r="R97" s="205"/>
      <c r="S97" s="343"/>
      <c r="T97" s="394"/>
      <c r="U97" s="376"/>
      <c r="V97" s="376"/>
      <c r="W97" s="403"/>
      <c r="X97" s="368"/>
      <c r="Y97" s="363"/>
      <c r="Z97" s="95"/>
      <c r="AA97" s="2"/>
      <c r="AB97" s="3"/>
      <c r="AC97" s="3"/>
      <c r="AD97" s="186"/>
      <c r="AE97" s="95"/>
      <c r="AF97" s="95"/>
      <c r="AG97" s="343"/>
      <c r="AH97" s="343"/>
      <c r="AI97" s="343"/>
      <c r="AJ97" s="343"/>
      <c r="AK97" s="343"/>
      <c r="AL97" s="343"/>
      <c r="AM97" s="343"/>
      <c r="AN97" s="343"/>
      <c r="AO97" s="343"/>
      <c r="AP97" s="343"/>
      <c r="AQ97" s="95"/>
    </row>
    <row r="98" spans="1:43" ht="13.5" thickBot="1">
      <c r="A98" s="360">
        <v>15</v>
      </c>
      <c r="B98" s="381" t="str">
        <f>DenStatus!C56</f>
        <v>Maestro!</v>
      </c>
      <c r="C98" s="342">
        <v>4</v>
      </c>
      <c r="D98" s="342">
        <v>10</v>
      </c>
      <c r="E98" s="293" t="s">
        <v>169</v>
      </c>
      <c r="F98" s="293" t="s">
        <v>170</v>
      </c>
      <c r="G98" s="293" t="s">
        <v>150</v>
      </c>
      <c r="H98" s="293" t="s">
        <v>151</v>
      </c>
      <c r="I98" s="293" t="s">
        <v>152</v>
      </c>
      <c r="J98" s="293" t="s">
        <v>153</v>
      </c>
      <c r="K98" s="293" t="s">
        <v>172</v>
      </c>
      <c r="L98" s="293" t="s">
        <v>173</v>
      </c>
      <c r="M98" s="293" t="s">
        <v>174</v>
      </c>
      <c r="N98" s="293" t="s">
        <v>175</v>
      </c>
      <c r="O98" s="296"/>
      <c r="P98" s="207"/>
      <c r="Q98" s="207"/>
      <c r="R98" s="207"/>
      <c r="S98" s="360">
        <f>COUNTA(E99:R99)</f>
        <v>0</v>
      </c>
      <c r="T98" s="360">
        <f>IF(SUM(AG98:AJ99)&gt;=AK98,1,0)</f>
        <v>0</v>
      </c>
      <c r="U98" s="375"/>
      <c r="V98" s="375"/>
      <c r="W98" s="402" t="str">
        <f>IF(AN98&gt;1,"ERROR",IF(AN98=1,"OK",""))</f>
        <v/>
      </c>
      <c r="X98" s="362"/>
      <c r="Y98" s="362"/>
      <c r="Z98" s="95"/>
      <c r="AA98" s="2"/>
      <c r="AB98" s="3"/>
      <c r="AC98" s="3"/>
      <c r="AD98" s="186"/>
      <c r="AE98" s="95"/>
      <c r="AF98" s="95"/>
      <c r="AG98" s="360">
        <f>IF(COUNTA(E99:F99)&gt;=1,1,0)</f>
        <v>0</v>
      </c>
      <c r="AH98" s="360">
        <f>IF(COUNTA(G99:N99)&gt;=2,1,0)</f>
        <v>0</v>
      </c>
      <c r="AI98" s="360"/>
      <c r="AJ98" s="360"/>
      <c r="AK98" s="360">
        <v>2</v>
      </c>
      <c r="AL98" s="360">
        <f>COUNTA(X98)</f>
        <v>0</v>
      </c>
      <c r="AM98" s="360">
        <f>COUNTA(Y98)</f>
        <v>0</v>
      </c>
      <c r="AN98" s="360">
        <f>SUM(AL98:AM99)</f>
        <v>0</v>
      </c>
      <c r="AO98" s="360">
        <f>IF(AN98&gt;1,0,IF(T98+AL98=2,1,0))</f>
        <v>0</v>
      </c>
      <c r="AP98" s="360">
        <f>IF(AN98&gt;1,0,IF(T98+AM98=2,1,0))</f>
        <v>0</v>
      </c>
      <c r="AQ98" s="95"/>
    </row>
    <row r="99" spans="1:43" ht="13.5" thickBot="1">
      <c r="A99" s="343"/>
      <c r="B99" s="348"/>
      <c r="C99" s="343"/>
      <c r="D99" s="343"/>
      <c r="E99" s="179"/>
      <c r="F99" s="179"/>
      <c r="G99" s="179"/>
      <c r="H99" s="179"/>
      <c r="I99" s="179"/>
      <c r="J99" s="179"/>
      <c r="K99" s="179"/>
      <c r="L99" s="179"/>
      <c r="M99" s="179"/>
      <c r="N99" s="179"/>
      <c r="O99" s="196"/>
      <c r="P99" s="197"/>
      <c r="Q99" s="197"/>
      <c r="R99" s="197"/>
      <c r="S99" s="343"/>
      <c r="T99" s="394"/>
      <c r="U99" s="376"/>
      <c r="V99" s="376"/>
      <c r="W99" s="403"/>
      <c r="X99" s="368"/>
      <c r="Y99" s="363"/>
      <c r="Z99" s="95"/>
      <c r="AA99" s="2"/>
      <c r="AB99" s="3"/>
      <c r="AC99" s="3"/>
      <c r="AD99" s="186"/>
      <c r="AE99" s="95"/>
      <c r="AF99" s="95"/>
      <c r="AG99" s="343"/>
      <c r="AH99" s="343"/>
      <c r="AI99" s="343"/>
      <c r="AJ99" s="343"/>
      <c r="AK99" s="343"/>
      <c r="AL99" s="343"/>
      <c r="AM99" s="343"/>
      <c r="AN99" s="343"/>
      <c r="AO99" s="343"/>
      <c r="AP99" s="343"/>
      <c r="AQ99" s="95"/>
    </row>
    <row r="100" spans="1:43" ht="13.5" thickBot="1">
      <c r="A100" s="360">
        <v>16</v>
      </c>
      <c r="B100" s="381" t="str">
        <f>DenStatus!C57</f>
        <v>Moviemaking</v>
      </c>
      <c r="C100" s="342">
        <v>3</v>
      </c>
      <c r="D100" s="342">
        <v>3</v>
      </c>
      <c r="E100" s="189">
        <v>1</v>
      </c>
      <c r="F100" s="189">
        <v>2</v>
      </c>
      <c r="G100" s="189">
        <v>3</v>
      </c>
      <c r="H100" s="198"/>
      <c r="I100" s="199"/>
      <c r="J100" s="199"/>
      <c r="K100" s="199"/>
      <c r="L100" s="199"/>
      <c r="M100" s="199"/>
      <c r="N100" s="199"/>
      <c r="O100" s="199"/>
      <c r="P100" s="199"/>
      <c r="Q100" s="199"/>
      <c r="R100" s="199"/>
      <c r="S100" s="360">
        <f>COUNTA(E101:R101)</f>
        <v>0</v>
      </c>
      <c r="T100" s="360">
        <f>IF(SUM(AG100:AJ101)&gt;=AK100,1,0)</f>
        <v>0</v>
      </c>
      <c r="U100" s="375"/>
      <c r="V100" s="375"/>
      <c r="W100" s="402" t="str">
        <f>IF(AN100&gt;1,"ERROR",IF(AN100=1,"OK",""))</f>
        <v/>
      </c>
      <c r="X100" s="362"/>
      <c r="Y100" s="362"/>
      <c r="Z100" s="95"/>
      <c r="AA100" s="2"/>
      <c r="AB100" s="3"/>
      <c r="AC100" s="3"/>
      <c r="AD100" s="186"/>
      <c r="AE100" s="95"/>
      <c r="AF100" s="95"/>
      <c r="AG100" s="360">
        <f>IF(COUNTA(E101:G101)&gt;=3,1,0)</f>
        <v>0</v>
      </c>
      <c r="AH100" s="360"/>
      <c r="AI100" s="360"/>
      <c r="AJ100" s="360"/>
      <c r="AK100" s="360">
        <v>1</v>
      </c>
      <c r="AL100" s="360">
        <f>COUNTA(X100)</f>
        <v>0</v>
      </c>
      <c r="AM100" s="360">
        <f>COUNTA(Y100)</f>
        <v>0</v>
      </c>
      <c r="AN100" s="360">
        <f>SUM(AL100:AM101)</f>
        <v>0</v>
      </c>
      <c r="AO100" s="360">
        <f>IF(AN100&gt;1,0,IF(T100+AL100=2,1,0))</f>
        <v>0</v>
      </c>
      <c r="AP100" s="360">
        <f>IF(AN100&gt;1,0,IF(T100+AM100=2,1,0))</f>
        <v>0</v>
      </c>
      <c r="AQ100" s="95"/>
    </row>
    <row r="101" spans="1:43" ht="13.5" thickBot="1">
      <c r="A101" s="394"/>
      <c r="B101" s="396"/>
      <c r="C101" s="394"/>
      <c r="D101" s="394"/>
      <c r="E101" s="179"/>
      <c r="F101" s="179"/>
      <c r="G101" s="179"/>
      <c r="H101" s="196"/>
      <c r="I101" s="197"/>
      <c r="J101" s="197"/>
      <c r="K101" s="197"/>
      <c r="L101" s="197"/>
      <c r="M101" s="197"/>
      <c r="N101" s="197"/>
      <c r="O101" s="197"/>
      <c r="P101" s="197"/>
      <c r="Q101" s="197"/>
      <c r="R101" s="197"/>
      <c r="S101" s="394"/>
      <c r="T101" s="394"/>
      <c r="U101" s="376"/>
      <c r="V101" s="376"/>
      <c r="W101" s="403"/>
      <c r="X101" s="368"/>
      <c r="Y101" s="363"/>
      <c r="Z101" s="95"/>
      <c r="AA101" s="2"/>
      <c r="AB101" s="3"/>
      <c r="AC101" s="3"/>
      <c r="AD101" s="186"/>
      <c r="AE101" s="95"/>
      <c r="AF101" s="95"/>
      <c r="AG101" s="343"/>
      <c r="AH101" s="343"/>
      <c r="AI101" s="343"/>
      <c r="AJ101" s="343"/>
      <c r="AK101" s="343"/>
      <c r="AL101" s="343"/>
      <c r="AM101" s="343"/>
      <c r="AN101" s="343"/>
      <c r="AO101" s="343"/>
      <c r="AP101" s="343"/>
      <c r="AQ101" s="95"/>
    </row>
    <row r="102" spans="1:43" ht="13.5" thickBot="1">
      <c r="A102" s="360">
        <v>17</v>
      </c>
      <c r="B102" s="381" t="str">
        <f>DenStatus!C58</f>
        <v>Project Family</v>
      </c>
      <c r="C102" s="342">
        <v>6</v>
      </c>
      <c r="D102" s="342">
        <v>9</v>
      </c>
      <c r="E102" s="189">
        <v>1</v>
      </c>
      <c r="F102" s="194" t="s">
        <v>150</v>
      </c>
      <c r="G102" s="194" t="s">
        <v>151</v>
      </c>
      <c r="H102" s="194" t="s">
        <v>152</v>
      </c>
      <c r="I102" s="194">
        <v>3</v>
      </c>
      <c r="J102" s="194">
        <v>4</v>
      </c>
      <c r="K102" s="194">
        <v>5</v>
      </c>
      <c r="L102" s="194" t="s">
        <v>176</v>
      </c>
      <c r="M102" s="194" t="s">
        <v>177</v>
      </c>
      <c r="N102" s="198"/>
      <c r="O102" s="199"/>
      <c r="P102" s="199"/>
      <c r="Q102" s="199"/>
      <c r="R102" s="199"/>
      <c r="S102" s="360">
        <f>COUNTA(E103:R103)</f>
        <v>0</v>
      </c>
      <c r="T102" s="360">
        <f>IF(SUM(AG102:AJ103)&gt;=AK102,1,0)</f>
        <v>0</v>
      </c>
      <c r="U102" s="375"/>
      <c r="V102" s="375"/>
      <c r="W102" s="402" t="str">
        <f>IF(AN102&gt;1,"ERROR",IF(AN102=1,"OK",""))</f>
        <v/>
      </c>
      <c r="X102" s="362"/>
      <c r="Y102" s="362"/>
      <c r="Z102" s="95"/>
      <c r="AA102" s="32"/>
      <c r="AB102" s="3"/>
      <c r="AC102" s="3"/>
      <c r="AD102" s="186"/>
      <c r="AE102" s="95"/>
      <c r="AF102" s="95"/>
      <c r="AG102" s="360">
        <f>IF(COUNTA(E103)&gt;=1,1,0)</f>
        <v>0</v>
      </c>
      <c r="AH102" s="360">
        <f>IF(COUNTA(F103:H103)&gt;=1,1,0)</f>
        <v>0</v>
      </c>
      <c r="AI102" s="360">
        <f>IF(COUNTA(I103:K103)&gt;=3,1,0)</f>
        <v>0</v>
      </c>
      <c r="AJ102" s="360">
        <f>IF(COUNTA(L103:M103)&gt;=1,1,0)</f>
        <v>0</v>
      </c>
      <c r="AK102" s="360">
        <v>4</v>
      </c>
      <c r="AL102" s="360">
        <f>COUNTA(X102)</f>
        <v>0</v>
      </c>
      <c r="AM102" s="360">
        <f>COUNTA(Y102)</f>
        <v>0</v>
      </c>
      <c r="AN102" s="360">
        <f>SUM(AL102:AM103)</f>
        <v>0</v>
      </c>
      <c r="AO102" s="360">
        <f>IF(AN102&gt;1,0,IF(T102+AL102=2,1,0))</f>
        <v>0</v>
      </c>
      <c r="AP102" s="360">
        <f>IF(AN102&gt;1,0,IF(T102+AM102=2,1,0))</f>
        <v>0</v>
      </c>
      <c r="AQ102" s="95"/>
    </row>
    <row r="103" spans="1:43" ht="13.5" thickBot="1">
      <c r="A103" s="394"/>
      <c r="B103" s="396"/>
      <c r="C103" s="394"/>
      <c r="D103" s="394"/>
      <c r="E103" s="179"/>
      <c r="F103" s="179"/>
      <c r="G103" s="179"/>
      <c r="H103" s="179"/>
      <c r="I103" s="179"/>
      <c r="J103" s="179"/>
      <c r="K103" s="179"/>
      <c r="L103" s="179"/>
      <c r="M103" s="179"/>
      <c r="N103" s="196"/>
      <c r="O103" s="197"/>
      <c r="P103" s="197"/>
      <c r="Q103" s="197"/>
      <c r="R103" s="197"/>
      <c r="S103" s="394"/>
      <c r="T103" s="394"/>
      <c r="U103" s="376"/>
      <c r="V103" s="376"/>
      <c r="W103" s="403"/>
      <c r="X103" s="368"/>
      <c r="Y103" s="363"/>
      <c r="Z103" s="95"/>
      <c r="AA103" s="32"/>
      <c r="AB103" s="3"/>
      <c r="AC103" s="3"/>
      <c r="AD103" s="186"/>
      <c r="AE103" s="95"/>
      <c r="AF103" s="95"/>
      <c r="AG103" s="343"/>
      <c r="AH103" s="343"/>
      <c r="AI103" s="343"/>
      <c r="AJ103" s="343"/>
      <c r="AK103" s="343"/>
      <c r="AL103" s="343"/>
      <c r="AM103" s="343"/>
      <c r="AN103" s="343"/>
      <c r="AO103" s="343"/>
      <c r="AP103" s="343"/>
      <c r="AQ103" s="95"/>
    </row>
    <row r="104" spans="1:43" ht="13.5" thickBot="1">
      <c r="A104" s="360">
        <v>18</v>
      </c>
      <c r="B104" s="381" t="str">
        <f>DenStatus!C59</f>
        <v>Sportsman</v>
      </c>
      <c r="C104" s="342">
        <v>5</v>
      </c>
      <c r="D104" s="342">
        <v>5</v>
      </c>
      <c r="E104" s="189">
        <v>1</v>
      </c>
      <c r="F104" s="189">
        <v>2</v>
      </c>
      <c r="G104" s="194" t="s">
        <v>154</v>
      </c>
      <c r="H104" s="194" t="s">
        <v>155</v>
      </c>
      <c r="I104" s="194" t="s">
        <v>156</v>
      </c>
      <c r="J104" s="198"/>
      <c r="K104" s="199"/>
      <c r="L104" s="199"/>
      <c r="M104" s="199"/>
      <c r="N104" s="199"/>
      <c r="O104" s="199"/>
      <c r="P104" s="199"/>
      <c r="Q104" s="199"/>
      <c r="R104" s="199"/>
      <c r="S104" s="360">
        <f>COUNTA(E105:R105)</f>
        <v>0</v>
      </c>
      <c r="T104" s="360">
        <f>IF(SUM(AG104:AJ105)&gt;=AK104,1,0)</f>
        <v>0</v>
      </c>
      <c r="U104" s="375"/>
      <c r="V104" s="375"/>
      <c r="W104" s="402" t="str">
        <f>IF(AN104&gt;1,"ERROR",IF(AN104=1,"OK",""))</f>
        <v/>
      </c>
      <c r="X104" s="362"/>
      <c r="Y104" s="362"/>
      <c r="Z104" s="95"/>
      <c r="AA104" s="2"/>
      <c r="AB104" s="3"/>
      <c r="AC104" s="3"/>
      <c r="AD104" s="186"/>
      <c r="AE104" s="95"/>
      <c r="AF104" s="95"/>
      <c r="AG104" s="360">
        <f>IF(COUNTA(E105:I105)&gt;=5,1,0)</f>
        <v>0</v>
      </c>
      <c r="AH104" s="360"/>
      <c r="AI104" s="360"/>
      <c r="AJ104" s="360"/>
      <c r="AK104" s="360">
        <v>1</v>
      </c>
      <c r="AL104" s="360">
        <f>COUNTA(X104)</f>
        <v>0</v>
      </c>
      <c r="AM104" s="360">
        <f>COUNTA(Y104)</f>
        <v>0</v>
      </c>
      <c r="AN104" s="360">
        <f>SUM(AL104:AM105)</f>
        <v>0</v>
      </c>
      <c r="AO104" s="360">
        <f>IF(AN104&gt;1,0,IF(T104+AL104=2,1,0))</f>
        <v>0</v>
      </c>
      <c r="AP104" s="360">
        <f>IF(AN104&gt;1,0,IF(T104+AM104=2,1,0))</f>
        <v>0</v>
      </c>
      <c r="AQ104" s="95"/>
    </row>
    <row r="105" spans="1:43" ht="13.5" thickBot="1">
      <c r="A105" s="394"/>
      <c r="B105" s="396"/>
      <c r="C105" s="394"/>
      <c r="D105" s="343"/>
      <c r="E105" s="179"/>
      <c r="F105" s="179"/>
      <c r="G105" s="179"/>
      <c r="H105" s="179"/>
      <c r="I105" s="179"/>
      <c r="J105" s="196"/>
      <c r="K105" s="197"/>
      <c r="L105" s="197"/>
      <c r="M105" s="197"/>
      <c r="N105" s="197"/>
      <c r="O105" s="197"/>
      <c r="P105" s="197"/>
      <c r="Q105" s="197"/>
      <c r="R105" s="197"/>
      <c r="S105" s="343"/>
      <c r="T105" s="343"/>
      <c r="U105" s="376"/>
      <c r="V105" s="376"/>
      <c r="W105" s="403"/>
      <c r="X105" s="368"/>
      <c r="Y105" s="363"/>
      <c r="Z105" s="95"/>
      <c r="AA105" s="4"/>
      <c r="AB105" s="3"/>
      <c r="AC105" s="3"/>
      <c r="AD105" s="186"/>
      <c r="AE105" s="95"/>
      <c r="AF105" s="95"/>
      <c r="AG105" s="343"/>
      <c r="AH105" s="343"/>
      <c r="AI105" s="343"/>
      <c r="AJ105" s="343"/>
      <c r="AK105" s="343"/>
      <c r="AL105" s="343"/>
      <c r="AM105" s="343"/>
      <c r="AN105" s="343"/>
      <c r="AO105" s="343"/>
      <c r="AP105" s="343"/>
      <c r="AQ105" s="95"/>
    </row>
    <row r="106" spans="1:43">
      <c r="A106" s="184"/>
      <c r="B106" s="262" t="s">
        <v>282</v>
      </c>
      <c r="C106" s="149">
        <f>IF(SUM(AO68:AO105)&gt;=1,"X",0)</f>
        <v>0</v>
      </c>
      <c r="D106" s="223" t="s">
        <v>284</v>
      </c>
      <c r="E106" s="145"/>
      <c r="F106" s="145"/>
      <c r="G106" s="145"/>
      <c r="H106" s="145"/>
      <c r="I106" s="145"/>
      <c r="J106" s="145"/>
      <c r="K106" s="145"/>
      <c r="L106" s="145"/>
      <c r="M106" s="145"/>
      <c r="N106" s="145"/>
      <c r="O106" s="145"/>
      <c r="P106" s="145"/>
      <c r="Q106" s="145"/>
      <c r="R106" s="145"/>
      <c r="S106" s="95"/>
      <c r="T106" s="95"/>
      <c r="U106" s="178"/>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row>
    <row r="107" spans="1:43">
      <c r="A107" s="138"/>
      <c r="B107" s="153" t="s">
        <v>283</v>
      </c>
      <c r="C107" s="149">
        <f>IF(SUM(AP68:AP105)&gt;=1,"X",0)</f>
        <v>0</v>
      </c>
      <c r="D107" s="223" t="s">
        <v>284</v>
      </c>
      <c r="E107" s="145"/>
      <c r="F107" s="145"/>
      <c r="G107" s="145"/>
      <c r="H107" s="145"/>
      <c r="I107" s="145"/>
      <c r="J107" s="145"/>
      <c r="K107" s="145"/>
      <c r="L107" s="145"/>
      <c r="M107" s="145"/>
      <c r="N107" s="145"/>
      <c r="O107" s="145"/>
      <c r="P107" s="145"/>
      <c r="Q107" s="145"/>
      <c r="R107" s="145"/>
      <c r="S107" s="95"/>
      <c r="T107" s="95"/>
      <c r="U107" s="178"/>
      <c r="V107" s="95"/>
      <c r="W107" s="95"/>
      <c r="X107" s="95"/>
      <c r="Y107" s="95"/>
      <c r="Z107" s="95"/>
      <c r="AA107" s="95"/>
      <c r="AB107" s="95"/>
      <c r="AC107" s="95"/>
      <c r="AD107" s="95"/>
      <c r="AE107" s="95"/>
      <c r="AF107" s="95"/>
      <c r="AG107" s="104" t="s">
        <v>113</v>
      </c>
      <c r="AH107" s="105"/>
      <c r="AI107" s="105"/>
      <c r="AJ107" s="143"/>
      <c r="AK107" s="144"/>
      <c r="AL107" s="95"/>
      <c r="AM107" s="95"/>
      <c r="AN107" s="95"/>
      <c r="AO107" s="95"/>
      <c r="AP107" s="95"/>
      <c r="AQ107" s="95"/>
    </row>
    <row r="108" spans="1:43">
      <c r="A108" s="95"/>
      <c r="B108" s="106"/>
      <c r="C108" s="152"/>
      <c r="D108" s="145"/>
      <c r="E108" s="145"/>
      <c r="F108" s="145"/>
      <c r="G108" s="145"/>
      <c r="H108" s="145"/>
      <c r="I108" s="145"/>
      <c r="J108" s="145"/>
      <c r="K108" s="145"/>
      <c r="L108" s="145"/>
      <c r="M108" s="145"/>
      <c r="N108" s="145"/>
      <c r="O108" s="145"/>
      <c r="P108" s="145"/>
      <c r="Q108" s="145"/>
      <c r="R108" s="145"/>
      <c r="S108" s="95"/>
      <c r="T108" s="95"/>
      <c r="U108" s="95"/>
      <c r="V108" s="95"/>
      <c r="W108" s="95"/>
      <c r="X108" s="95"/>
      <c r="Y108" s="95"/>
      <c r="Z108" s="95"/>
      <c r="AA108" s="95"/>
      <c r="AB108" s="95"/>
      <c r="AC108" s="95"/>
      <c r="AD108" s="95"/>
      <c r="AE108" s="95"/>
      <c r="AF108" s="95"/>
      <c r="AG108" s="138" t="s">
        <v>26</v>
      </c>
      <c r="AH108" s="143"/>
      <c r="AI108" s="143"/>
      <c r="AJ108" s="143"/>
      <c r="AK108" s="144"/>
      <c r="AL108" s="95"/>
      <c r="AM108" s="95"/>
      <c r="AN108" s="95"/>
      <c r="AO108" s="95"/>
      <c r="AP108" s="95"/>
      <c r="AQ108" s="95"/>
    </row>
    <row r="109" spans="1:43">
      <c r="A109" s="138"/>
      <c r="B109" s="153" t="s">
        <v>111</v>
      </c>
      <c r="C109" s="136">
        <f>IF(SUM(AG111:AG114)&gt;=4,"X",0)</f>
        <v>0</v>
      </c>
      <c r="D109" s="145"/>
      <c r="E109" s="145"/>
      <c r="F109" s="145"/>
      <c r="G109" s="145"/>
      <c r="H109" s="145"/>
      <c r="I109" s="145"/>
      <c r="J109" s="145"/>
      <c r="K109" s="145"/>
      <c r="L109" s="145"/>
      <c r="M109" s="145"/>
      <c r="N109" s="145"/>
      <c r="O109" s="145"/>
      <c r="P109" s="145"/>
      <c r="Q109" s="145"/>
      <c r="R109" s="145"/>
      <c r="S109" s="95"/>
      <c r="T109" s="95"/>
      <c r="U109" s="95"/>
      <c r="V109" s="95"/>
      <c r="W109" s="95"/>
      <c r="X109" s="95"/>
      <c r="Y109" s="95"/>
      <c r="Z109" s="95"/>
      <c r="AA109" s="95"/>
      <c r="AB109" s="95"/>
      <c r="AC109" s="95"/>
      <c r="AD109" s="95"/>
      <c r="AE109" s="95"/>
      <c r="AF109" s="95"/>
      <c r="AG109" s="157" t="s">
        <v>34</v>
      </c>
      <c r="AH109" s="119" t="s">
        <v>48</v>
      </c>
      <c r="AI109" s="119" t="s">
        <v>165</v>
      </c>
      <c r="AJ109" s="119" t="s">
        <v>211</v>
      </c>
      <c r="AK109" s="157" t="s">
        <v>1</v>
      </c>
      <c r="AL109" s="95"/>
      <c r="AM109" s="95"/>
      <c r="AN109" s="95"/>
      <c r="AO109" s="95"/>
      <c r="AP109" s="95"/>
      <c r="AQ109" s="95"/>
    </row>
    <row r="110" spans="1:43">
      <c r="A110" s="138"/>
      <c r="B110" s="153" t="s">
        <v>232</v>
      </c>
      <c r="C110" s="136">
        <f>IF(SUM(AG120:AG123)&gt;=4,"X",0)</f>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51" t="s">
        <v>49</v>
      </c>
      <c r="AH110" s="148" t="s">
        <v>49</v>
      </c>
      <c r="AI110" s="148" t="s">
        <v>49</v>
      </c>
      <c r="AJ110" s="251" t="s">
        <v>49</v>
      </c>
      <c r="AK110" s="251" t="s">
        <v>50</v>
      </c>
      <c r="AL110" s="95"/>
      <c r="AM110" s="95"/>
      <c r="AN110" s="95"/>
      <c r="AO110" s="95"/>
      <c r="AP110" s="95"/>
      <c r="AQ110" s="95"/>
    </row>
    <row r="111" spans="1:43">
      <c r="A111" s="95"/>
      <c r="B111" s="91"/>
      <c r="C111" s="95"/>
      <c r="D111" s="140"/>
      <c r="E111" s="140"/>
      <c r="F111" s="140"/>
      <c r="G111" s="140"/>
      <c r="H111" s="140"/>
      <c r="I111" s="140"/>
      <c r="J111" s="140"/>
      <c r="K111" s="140"/>
      <c r="L111" s="140"/>
      <c r="M111" s="140"/>
      <c r="N111" s="140"/>
      <c r="O111" s="95"/>
      <c r="P111" s="95"/>
      <c r="Q111" s="95"/>
      <c r="R111" s="95"/>
      <c r="S111" s="95"/>
      <c r="T111" s="95"/>
      <c r="U111" s="95"/>
      <c r="V111" s="95"/>
      <c r="W111" s="95"/>
      <c r="X111" s="95"/>
      <c r="Y111" s="95"/>
      <c r="Z111" s="95"/>
      <c r="AA111" s="95"/>
      <c r="AB111" s="95"/>
      <c r="AC111" s="95"/>
      <c r="AD111" s="95"/>
      <c r="AE111" s="95"/>
      <c r="AF111" s="91" t="s">
        <v>17</v>
      </c>
      <c r="AG111" s="136">
        <f>IF(C13="X",1,0)</f>
        <v>0</v>
      </c>
      <c r="AH111" s="136"/>
      <c r="AI111" s="136"/>
      <c r="AJ111" s="136"/>
      <c r="AK111" s="136">
        <v>1</v>
      </c>
      <c r="AL111" s="95"/>
      <c r="AM111" s="95"/>
      <c r="AN111" s="95"/>
      <c r="AO111" s="95"/>
      <c r="AP111" s="95"/>
      <c r="AQ111" s="95"/>
    </row>
    <row r="112" spans="1:43">
      <c r="A112" s="139"/>
      <c r="B112" s="140"/>
      <c r="C112" s="140"/>
      <c r="D112" s="140"/>
      <c r="E112" s="140"/>
      <c r="F112" s="140"/>
      <c r="G112" s="140"/>
      <c r="H112" s="140"/>
      <c r="I112" s="140"/>
      <c r="J112" s="140"/>
      <c r="K112" s="140"/>
      <c r="L112" s="140"/>
      <c r="M112" s="140"/>
      <c r="N112" s="140"/>
      <c r="O112" s="95"/>
      <c r="P112" s="95"/>
      <c r="Q112" s="95"/>
      <c r="R112" s="95"/>
      <c r="S112" s="95"/>
      <c r="T112" s="95"/>
      <c r="U112" s="95"/>
      <c r="V112" s="95"/>
      <c r="W112" s="95"/>
      <c r="X112" s="95"/>
      <c r="Y112" s="95"/>
      <c r="Z112" s="95"/>
      <c r="AA112" s="95"/>
      <c r="AB112" s="95"/>
      <c r="AC112" s="95"/>
      <c r="AD112" s="95"/>
      <c r="AE112" s="95"/>
      <c r="AF112" s="91" t="s">
        <v>64</v>
      </c>
      <c r="AG112" s="136">
        <f>IF(C30="X",1,0)</f>
        <v>0</v>
      </c>
      <c r="AH112" s="136"/>
      <c r="AI112" s="136"/>
      <c r="AJ112" s="136"/>
      <c r="AK112" s="136">
        <v>1</v>
      </c>
      <c r="AL112" s="95"/>
      <c r="AM112" s="95"/>
      <c r="AN112" s="95"/>
      <c r="AO112" s="95"/>
      <c r="AP112" s="95"/>
      <c r="AQ112" s="95"/>
    </row>
    <row r="113" spans="1:43">
      <c r="A113" s="140"/>
      <c r="B113" s="140"/>
      <c r="C113" s="140"/>
      <c r="D113" s="140"/>
      <c r="E113" s="140"/>
      <c r="F113" s="140"/>
      <c r="G113" s="140"/>
      <c r="H113" s="140"/>
      <c r="I113" s="140"/>
      <c r="J113" s="140"/>
      <c r="K113" s="140"/>
      <c r="L113" s="140"/>
      <c r="M113" s="140"/>
      <c r="N113" s="140"/>
      <c r="O113" s="95"/>
      <c r="P113" s="95"/>
      <c r="Q113" s="95"/>
      <c r="R113" s="95"/>
      <c r="S113" s="95"/>
      <c r="T113" s="95"/>
      <c r="U113" s="95"/>
      <c r="V113" s="95"/>
      <c r="W113" s="95"/>
      <c r="X113" s="95"/>
      <c r="Y113" s="95"/>
      <c r="Z113" s="95"/>
      <c r="AA113" s="95"/>
      <c r="AB113" s="95"/>
      <c r="AC113" s="95"/>
      <c r="AD113" s="95"/>
      <c r="AE113" s="95"/>
      <c r="AF113" s="91" t="s">
        <v>63</v>
      </c>
      <c r="AG113" s="136">
        <f>IF(C38="X",1,0)</f>
        <v>0</v>
      </c>
      <c r="AH113" s="136"/>
      <c r="AI113" s="136"/>
      <c r="AJ113" s="136"/>
      <c r="AK113" s="136">
        <v>1</v>
      </c>
      <c r="AL113" s="95"/>
      <c r="AM113" s="95"/>
      <c r="AN113" s="95"/>
      <c r="AO113" s="95"/>
      <c r="AP113" s="95"/>
      <c r="AQ113" s="95"/>
    </row>
    <row r="114" spans="1:43">
      <c r="A114" s="140"/>
      <c r="B114" s="140"/>
      <c r="C114" s="152"/>
      <c r="D114" s="140"/>
      <c r="E114" s="140"/>
      <c r="F114" s="140"/>
      <c r="G114" s="140"/>
      <c r="H114" s="140"/>
      <c r="I114" s="140"/>
      <c r="J114" s="140"/>
      <c r="K114" s="140"/>
      <c r="L114" s="140"/>
      <c r="M114" s="140"/>
      <c r="N114" s="140"/>
      <c r="O114" s="95"/>
      <c r="P114" s="95"/>
      <c r="Q114" s="95"/>
      <c r="R114" s="95"/>
      <c r="S114" s="95"/>
      <c r="T114" s="95"/>
      <c r="U114" s="95"/>
      <c r="V114" s="95"/>
      <c r="W114" s="95"/>
      <c r="X114" s="95"/>
      <c r="Y114" s="95"/>
      <c r="Z114" s="95"/>
      <c r="AA114" s="95"/>
      <c r="AB114" s="95"/>
      <c r="AC114" s="95"/>
      <c r="AD114" s="95"/>
      <c r="AE114" s="95"/>
      <c r="AF114" s="91" t="s">
        <v>65</v>
      </c>
      <c r="AG114" s="136">
        <f>IF(C106="X",1,0)</f>
        <v>0</v>
      </c>
      <c r="AH114" s="136"/>
      <c r="AI114" s="136"/>
      <c r="AJ114" s="136"/>
      <c r="AK114" s="136">
        <v>1</v>
      </c>
      <c r="AL114" s="91" t="s">
        <v>253</v>
      </c>
      <c r="AM114" s="95"/>
      <c r="AN114" s="95"/>
      <c r="AO114" s="95"/>
      <c r="AP114" s="95"/>
      <c r="AQ114" s="95"/>
    </row>
    <row r="115" spans="1:43">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row>
    <row r="116" spans="1:43">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104" t="s">
        <v>235</v>
      </c>
      <c r="AH116" s="105"/>
      <c r="AI116" s="105"/>
      <c r="AJ116" s="143"/>
      <c r="AK116" s="144"/>
      <c r="AL116" s="95"/>
      <c r="AM116" s="95"/>
      <c r="AN116" s="95"/>
      <c r="AO116" s="95"/>
      <c r="AP116" s="95"/>
      <c r="AQ116" s="95"/>
    </row>
    <row r="117" spans="1:43">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138" t="s">
        <v>26</v>
      </c>
      <c r="AH117" s="143"/>
      <c r="AI117" s="143"/>
      <c r="AJ117" s="143"/>
      <c r="AK117" s="144"/>
      <c r="AL117" s="95"/>
      <c r="AM117" s="95"/>
      <c r="AN117" s="95"/>
      <c r="AO117" s="95"/>
      <c r="AP117" s="95"/>
      <c r="AQ117" s="95"/>
    </row>
    <row r="118" spans="1:43">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157" t="s">
        <v>34</v>
      </c>
      <c r="AH118" s="119" t="s">
        <v>48</v>
      </c>
      <c r="AI118" s="119" t="s">
        <v>165</v>
      </c>
      <c r="AJ118" s="119" t="s">
        <v>211</v>
      </c>
      <c r="AK118" s="157" t="s">
        <v>1</v>
      </c>
      <c r="AL118" s="95"/>
      <c r="AM118" s="95"/>
      <c r="AN118" s="95"/>
      <c r="AO118" s="95"/>
      <c r="AP118" s="95"/>
      <c r="AQ118" s="95"/>
    </row>
    <row r="119" spans="1:43">
      <c r="A119" s="95"/>
      <c r="B119" s="95"/>
      <c r="C119" s="95"/>
      <c r="D119" s="95"/>
      <c r="E119" s="95"/>
      <c r="F119" s="95"/>
      <c r="G119" s="95"/>
      <c r="H119" s="95"/>
      <c r="I119" s="95"/>
      <c r="J119" s="95"/>
      <c r="K119" s="95"/>
      <c r="L119" s="95"/>
      <c r="M119" s="95"/>
      <c r="N119" s="95"/>
      <c r="O119" s="95"/>
      <c r="P119" s="95"/>
      <c r="Q119" s="95"/>
      <c r="R119" s="95"/>
      <c r="S119" s="95"/>
      <c r="T119" s="95"/>
      <c r="U119" s="95"/>
      <c r="V119" s="95"/>
      <c r="W119" s="91"/>
      <c r="X119" s="95"/>
      <c r="Y119" s="95"/>
      <c r="Z119" s="95"/>
      <c r="AA119" s="95"/>
      <c r="AB119" s="95"/>
      <c r="AC119" s="95"/>
      <c r="AD119" s="95"/>
      <c r="AE119" s="95"/>
      <c r="AF119" s="95"/>
      <c r="AG119" s="251" t="s">
        <v>49</v>
      </c>
      <c r="AH119" s="148" t="s">
        <v>49</v>
      </c>
      <c r="AI119" s="148" t="s">
        <v>49</v>
      </c>
      <c r="AJ119" s="251" t="s">
        <v>49</v>
      </c>
      <c r="AK119" s="251" t="s">
        <v>50</v>
      </c>
      <c r="AL119" s="95"/>
      <c r="AM119" s="95"/>
      <c r="AN119" s="95"/>
      <c r="AO119" s="95"/>
      <c r="AP119" s="95"/>
      <c r="AQ119" s="95"/>
    </row>
    <row r="120" spans="1:43">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1" t="s">
        <v>17</v>
      </c>
      <c r="AG120" s="136">
        <f>IF(C13="X",1,0)</f>
        <v>0</v>
      </c>
      <c r="AH120" s="136"/>
      <c r="AI120" s="136"/>
      <c r="AJ120" s="136"/>
      <c r="AK120" s="136">
        <v>1</v>
      </c>
      <c r="AL120" s="95"/>
      <c r="AM120" s="95"/>
      <c r="AN120" s="95"/>
      <c r="AO120" s="95"/>
      <c r="AP120" s="95"/>
      <c r="AQ120" s="95"/>
    </row>
    <row r="121" spans="1:43">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1" t="s">
        <v>64</v>
      </c>
      <c r="AG121" s="136">
        <f>IF(C55="X",1,0)</f>
        <v>0</v>
      </c>
      <c r="AH121" s="136"/>
      <c r="AI121" s="136"/>
      <c r="AJ121" s="136"/>
      <c r="AK121" s="136">
        <v>1</v>
      </c>
      <c r="AL121" s="95"/>
      <c r="AM121" s="95"/>
      <c r="AN121" s="95"/>
      <c r="AO121" s="95"/>
      <c r="AP121" s="95"/>
      <c r="AQ121" s="95"/>
    </row>
    <row r="122" spans="1:43">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1" t="s">
        <v>63</v>
      </c>
      <c r="AG122" s="136">
        <f>IF(C63="X",1,0)</f>
        <v>0</v>
      </c>
      <c r="AH122" s="136"/>
      <c r="AI122" s="136"/>
      <c r="AJ122" s="136"/>
      <c r="AK122" s="136">
        <v>1</v>
      </c>
      <c r="AL122" s="95"/>
      <c r="AM122" s="95"/>
      <c r="AN122" s="95"/>
      <c r="AO122" s="95"/>
      <c r="AP122" s="95"/>
      <c r="AQ122" s="95"/>
    </row>
    <row r="123" spans="1:43">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1" t="s">
        <v>65</v>
      </c>
      <c r="AG123" s="136">
        <f>IF(C107="X",1,0)</f>
        <v>0</v>
      </c>
      <c r="AH123" s="136"/>
      <c r="AI123" s="136"/>
      <c r="AJ123" s="136"/>
      <c r="AK123" s="136">
        <v>1</v>
      </c>
      <c r="AL123" s="91" t="s">
        <v>253</v>
      </c>
      <c r="AM123" s="95"/>
      <c r="AN123" s="95"/>
      <c r="AO123" s="95"/>
      <c r="AP123" s="95"/>
      <c r="AQ123" s="95"/>
    </row>
  </sheetData>
  <sheetProtection sheet="1" objects="1" scenarios="1"/>
  <mergeCells count="514">
    <mergeCell ref="AP102:AP103"/>
    <mergeCell ref="AG104:AG105"/>
    <mergeCell ref="AH104:AH105"/>
    <mergeCell ref="AI104:AI105"/>
    <mergeCell ref="AJ104:AJ105"/>
    <mergeCell ref="AK104:AK105"/>
    <mergeCell ref="AL104:AL105"/>
    <mergeCell ref="AM104:AM105"/>
    <mergeCell ref="AN104:AN105"/>
    <mergeCell ref="AO104:AO105"/>
    <mergeCell ref="AP104:AP105"/>
    <mergeCell ref="AG102:AG103"/>
    <mergeCell ref="AH102:AH103"/>
    <mergeCell ref="AI102:AI103"/>
    <mergeCell ref="AJ102:AJ103"/>
    <mergeCell ref="AK102:AK103"/>
    <mergeCell ref="AL102:AL103"/>
    <mergeCell ref="AM102:AM103"/>
    <mergeCell ref="AN102:AN103"/>
    <mergeCell ref="AO102:AO103"/>
    <mergeCell ref="AP98:AP99"/>
    <mergeCell ref="AG100:AG101"/>
    <mergeCell ref="AH100:AH101"/>
    <mergeCell ref="AI100:AI101"/>
    <mergeCell ref="AJ100:AJ101"/>
    <mergeCell ref="AK100:AK101"/>
    <mergeCell ref="AL100:AL101"/>
    <mergeCell ref="AM100:AM101"/>
    <mergeCell ref="AN100:AN101"/>
    <mergeCell ref="AO100:AO101"/>
    <mergeCell ref="AP100:AP101"/>
    <mergeCell ref="AG98:AG99"/>
    <mergeCell ref="AH98:AH99"/>
    <mergeCell ref="AI98:AI99"/>
    <mergeCell ref="AJ98:AJ99"/>
    <mergeCell ref="AK98:AK99"/>
    <mergeCell ref="AL98:AL99"/>
    <mergeCell ref="AM98:AM99"/>
    <mergeCell ref="AN98:AN99"/>
    <mergeCell ref="AO98:AO99"/>
    <mergeCell ref="AP94:AP95"/>
    <mergeCell ref="AG96:AG97"/>
    <mergeCell ref="AH96:AH97"/>
    <mergeCell ref="AI96:AI97"/>
    <mergeCell ref="AJ96:AJ97"/>
    <mergeCell ref="AK96:AK97"/>
    <mergeCell ref="AL96:AL97"/>
    <mergeCell ref="AM96:AM97"/>
    <mergeCell ref="AN96:AN97"/>
    <mergeCell ref="AO96:AO97"/>
    <mergeCell ref="AP96:AP97"/>
    <mergeCell ref="AG94:AG95"/>
    <mergeCell ref="AH94:AH95"/>
    <mergeCell ref="AI94:AI95"/>
    <mergeCell ref="AJ94:AJ95"/>
    <mergeCell ref="AK94:AK95"/>
    <mergeCell ref="AL94:AL95"/>
    <mergeCell ref="AM94:AM95"/>
    <mergeCell ref="AN94:AN95"/>
    <mergeCell ref="AO94:AO95"/>
    <mergeCell ref="AP90:AP91"/>
    <mergeCell ref="AG92:AG93"/>
    <mergeCell ref="AH92:AH93"/>
    <mergeCell ref="AI92:AI93"/>
    <mergeCell ref="AJ92:AJ93"/>
    <mergeCell ref="AK92:AK93"/>
    <mergeCell ref="AL92:AL93"/>
    <mergeCell ref="AM92:AM93"/>
    <mergeCell ref="AN92:AN93"/>
    <mergeCell ref="AO92:AO93"/>
    <mergeCell ref="AP92:AP93"/>
    <mergeCell ref="AG90:AG91"/>
    <mergeCell ref="AH90:AH91"/>
    <mergeCell ref="AI90:AI91"/>
    <mergeCell ref="AJ90:AJ91"/>
    <mergeCell ref="AK90:AK91"/>
    <mergeCell ref="AL90:AL91"/>
    <mergeCell ref="AM90:AM91"/>
    <mergeCell ref="AN90:AN91"/>
    <mergeCell ref="AO90:AO91"/>
    <mergeCell ref="AG80:AG81"/>
    <mergeCell ref="AH80:AH81"/>
    <mergeCell ref="AI80:AI81"/>
    <mergeCell ref="AJ80:AJ81"/>
    <mergeCell ref="AP84:AP85"/>
    <mergeCell ref="AG86:AG89"/>
    <mergeCell ref="AH86:AH89"/>
    <mergeCell ref="AI86:AI89"/>
    <mergeCell ref="AJ86:AJ89"/>
    <mergeCell ref="AK86:AK89"/>
    <mergeCell ref="AL86:AL89"/>
    <mergeCell ref="AM86:AM89"/>
    <mergeCell ref="AN86:AN89"/>
    <mergeCell ref="AO86:AO89"/>
    <mergeCell ref="AP86:AP89"/>
    <mergeCell ref="AG84:AG85"/>
    <mergeCell ref="AH84:AH85"/>
    <mergeCell ref="AI84:AI85"/>
    <mergeCell ref="AJ84:AJ85"/>
    <mergeCell ref="AK84:AK85"/>
    <mergeCell ref="AL84:AL85"/>
    <mergeCell ref="AM84:AM85"/>
    <mergeCell ref="AN84:AN85"/>
    <mergeCell ref="AO84:AO85"/>
    <mergeCell ref="AP78:AP79"/>
    <mergeCell ref="AG78:AG79"/>
    <mergeCell ref="AH78:AH79"/>
    <mergeCell ref="AI78:AI79"/>
    <mergeCell ref="AJ78:AJ79"/>
    <mergeCell ref="AK78:AK79"/>
    <mergeCell ref="AL78:AL79"/>
    <mergeCell ref="AM78:AM79"/>
    <mergeCell ref="AN78:AN79"/>
    <mergeCell ref="AO78:AO79"/>
    <mergeCell ref="AO70:AO71"/>
    <mergeCell ref="AP74:AP75"/>
    <mergeCell ref="AG76:AG77"/>
    <mergeCell ref="AH76:AH77"/>
    <mergeCell ref="AI76:AI77"/>
    <mergeCell ref="AJ76:AJ77"/>
    <mergeCell ref="AK76:AK77"/>
    <mergeCell ref="AL76:AL77"/>
    <mergeCell ref="AM76:AM77"/>
    <mergeCell ref="AN76:AN77"/>
    <mergeCell ref="AO76:AO77"/>
    <mergeCell ref="AP76:AP77"/>
    <mergeCell ref="AG74:AG75"/>
    <mergeCell ref="AH74:AH75"/>
    <mergeCell ref="AI74:AI75"/>
    <mergeCell ref="AJ74:AJ75"/>
    <mergeCell ref="AK74:AK75"/>
    <mergeCell ref="AL74:AL75"/>
    <mergeCell ref="AM74:AM75"/>
    <mergeCell ref="AN74:AN75"/>
    <mergeCell ref="AO74:AO75"/>
    <mergeCell ref="AL68:AL69"/>
    <mergeCell ref="AM68:AM69"/>
    <mergeCell ref="AN68:AN69"/>
    <mergeCell ref="AO68:AO69"/>
    <mergeCell ref="AP68:AP69"/>
    <mergeCell ref="AP70:AP71"/>
    <mergeCell ref="AG72:AG73"/>
    <mergeCell ref="AH72:AH73"/>
    <mergeCell ref="AI72:AI73"/>
    <mergeCell ref="AJ72:AJ73"/>
    <mergeCell ref="AK72:AK73"/>
    <mergeCell ref="AL72:AL73"/>
    <mergeCell ref="AM72:AM73"/>
    <mergeCell ref="AN72:AN73"/>
    <mergeCell ref="AO72:AO73"/>
    <mergeCell ref="AP72:AP73"/>
    <mergeCell ref="AG70:AG71"/>
    <mergeCell ref="AH70:AH71"/>
    <mergeCell ref="AI70:AI71"/>
    <mergeCell ref="AJ70:AJ71"/>
    <mergeCell ref="AK70:AK71"/>
    <mergeCell ref="AL70:AL71"/>
    <mergeCell ref="AM70:AM71"/>
    <mergeCell ref="AN70:AN71"/>
    <mergeCell ref="AG49:AG50"/>
    <mergeCell ref="AH49:AH50"/>
    <mergeCell ref="AI49:AI50"/>
    <mergeCell ref="AJ49:AJ50"/>
    <mergeCell ref="AK49:AK50"/>
    <mergeCell ref="AG68:AG69"/>
    <mergeCell ref="AH68:AH69"/>
    <mergeCell ref="AI68:AI69"/>
    <mergeCell ref="AJ68:AJ69"/>
    <mergeCell ref="AK68:AK69"/>
    <mergeCell ref="AG51:AG54"/>
    <mergeCell ref="AH51:AH54"/>
    <mergeCell ref="AI51:AI54"/>
    <mergeCell ref="AJ51:AJ54"/>
    <mergeCell ref="AK51:AK54"/>
    <mergeCell ref="AG45:AG46"/>
    <mergeCell ref="AH45:AH46"/>
    <mergeCell ref="AI45:AI46"/>
    <mergeCell ref="AJ45:AJ46"/>
    <mergeCell ref="AK45:AK46"/>
    <mergeCell ref="AG47:AG48"/>
    <mergeCell ref="AH47:AH48"/>
    <mergeCell ref="AI47:AI48"/>
    <mergeCell ref="AJ47:AJ48"/>
    <mergeCell ref="AK47:AK48"/>
    <mergeCell ref="AG28:AG29"/>
    <mergeCell ref="AH28:AH29"/>
    <mergeCell ref="AI28:AI29"/>
    <mergeCell ref="AJ28:AJ29"/>
    <mergeCell ref="AK28:AK29"/>
    <mergeCell ref="AG43:AG44"/>
    <mergeCell ref="AH43:AH44"/>
    <mergeCell ref="AI43:AI44"/>
    <mergeCell ref="AJ43:AJ44"/>
    <mergeCell ref="AK43:AK44"/>
    <mergeCell ref="AG22:AG25"/>
    <mergeCell ref="AH22:AH25"/>
    <mergeCell ref="AI22:AI25"/>
    <mergeCell ref="AJ22:AJ25"/>
    <mergeCell ref="AK22:AK25"/>
    <mergeCell ref="AG26:AG27"/>
    <mergeCell ref="AH26:AH27"/>
    <mergeCell ref="AI26:AI27"/>
    <mergeCell ref="AJ26:AJ27"/>
    <mergeCell ref="AK26:AK27"/>
    <mergeCell ref="AG18:AG19"/>
    <mergeCell ref="AH18:AH19"/>
    <mergeCell ref="AI18:AI19"/>
    <mergeCell ref="AJ18:AJ19"/>
    <mergeCell ref="AK18:AK19"/>
    <mergeCell ref="AG20:AG21"/>
    <mergeCell ref="AH20:AH21"/>
    <mergeCell ref="AI20:AI21"/>
    <mergeCell ref="AJ20:AJ21"/>
    <mergeCell ref="AK20:AK21"/>
    <mergeCell ref="X104:X105"/>
    <mergeCell ref="Y104:Y105"/>
    <mergeCell ref="A104:A105"/>
    <mergeCell ref="B104:B105"/>
    <mergeCell ref="C104:C105"/>
    <mergeCell ref="D104:D105"/>
    <mergeCell ref="S104:S105"/>
    <mergeCell ref="T104:T105"/>
    <mergeCell ref="U104:U105"/>
    <mergeCell ref="V104:V105"/>
    <mergeCell ref="W104:W105"/>
    <mergeCell ref="X100:X101"/>
    <mergeCell ref="Y100:Y101"/>
    <mergeCell ref="A102:A103"/>
    <mergeCell ref="B102:B103"/>
    <mergeCell ref="C102:C103"/>
    <mergeCell ref="D102:D103"/>
    <mergeCell ref="S102:S103"/>
    <mergeCell ref="T102:T103"/>
    <mergeCell ref="U102:U103"/>
    <mergeCell ref="V102:V103"/>
    <mergeCell ref="W102:W103"/>
    <mergeCell ref="X102:X103"/>
    <mergeCell ref="Y102:Y103"/>
    <mergeCell ref="A100:A101"/>
    <mergeCell ref="B100:B101"/>
    <mergeCell ref="C100:C101"/>
    <mergeCell ref="D100:D101"/>
    <mergeCell ref="S100:S101"/>
    <mergeCell ref="T100:T101"/>
    <mergeCell ref="U100:U101"/>
    <mergeCell ref="V100:V101"/>
    <mergeCell ref="W100:W101"/>
    <mergeCell ref="X96:X97"/>
    <mergeCell ref="Y96:Y97"/>
    <mergeCell ref="A98:A99"/>
    <mergeCell ref="B98:B99"/>
    <mergeCell ref="C98:C99"/>
    <mergeCell ref="D98:D99"/>
    <mergeCell ref="S98:S99"/>
    <mergeCell ref="T98:T99"/>
    <mergeCell ref="U98:U99"/>
    <mergeCell ref="V98:V99"/>
    <mergeCell ref="W98:W99"/>
    <mergeCell ref="X98:X99"/>
    <mergeCell ref="Y98:Y99"/>
    <mergeCell ref="A96:A97"/>
    <mergeCell ref="B96:B97"/>
    <mergeCell ref="C96:C97"/>
    <mergeCell ref="D96:D97"/>
    <mergeCell ref="S96:S97"/>
    <mergeCell ref="T96:T97"/>
    <mergeCell ref="U96:U97"/>
    <mergeCell ref="V96:V97"/>
    <mergeCell ref="W96:W97"/>
    <mergeCell ref="V86:V89"/>
    <mergeCell ref="W86:W89"/>
    <mergeCell ref="X92:X93"/>
    <mergeCell ref="Y92:Y93"/>
    <mergeCell ref="A94:A95"/>
    <mergeCell ref="B94:B95"/>
    <mergeCell ref="C94:C95"/>
    <mergeCell ref="D94:D95"/>
    <mergeCell ref="S94:S95"/>
    <mergeCell ref="T94:T95"/>
    <mergeCell ref="U94:U95"/>
    <mergeCell ref="V94:V95"/>
    <mergeCell ref="W94:W95"/>
    <mergeCell ref="X94:X95"/>
    <mergeCell ref="Y94:Y95"/>
    <mergeCell ref="A92:A93"/>
    <mergeCell ref="B92:B93"/>
    <mergeCell ref="C92:C93"/>
    <mergeCell ref="D92:D93"/>
    <mergeCell ref="S92:S93"/>
    <mergeCell ref="T92:T93"/>
    <mergeCell ref="U92:U93"/>
    <mergeCell ref="V92:V93"/>
    <mergeCell ref="W92:W93"/>
    <mergeCell ref="X84:X85"/>
    <mergeCell ref="Y84:Y85"/>
    <mergeCell ref="A80:A81"/>
    <mergeCell ref="B80:B81"/>
    <mergeCell ref="X86:X89"/>
    <mergeCell ref="Y86:Y89"/>
    <mergeCell ref="A90:A91"/>
    <mergeCell ref="B90:B91"/>
    <mergeCell ref="C90:C91"/>
    <mergeCell ref="D90:D91"/>
    <mergeCell ref="S90:S91"/>
    <mergeCell ref="T90:T91"/>
    <mergeCell ref="U90:U91"/>
    <mergeCell ref="V90:V91"/>
    <mergeCell ref="W90:W91"/>
    <mergeCell ref="X90:X91"/>
    <mergeCell ref="Y90:Y91"/>
    <mergeCell ref="A86:A89"/>
    <mergeCell ref="B86:B89"/>
    <mergeCell ref="C86:C89"/>
    <mergeCell ref="D86:D89"/>
    <mergeCell ref="S86:S89"/>
    <mergeCell ref="T86:T89"/>
    <mergeCell ref="U86:U89"/>
    <mergeCell ref="A84:A85"/>
    <mergeCell ref="B84:B85"/>
    <mergeCell ref="C84:C85"/>
    <mergeCell ref="D84:D85"/>
    <mergeCell ref="S84:S85"/>
    <mergeCell ref="T84:T85"/>
    <mergeCell ref="U84:U85"/>
    <mergeCell ref="V84:V85"/>
    <mergeCell ref="W84:W85"/>
    <mergeCell ref="X78:X79"/>
    <mergeCell ref="Y78:Y79"/>
    <mergeCell ref="A76:A77"/>
    <mergeCell ref="B76:B77"/>
    <mergeCell ref="C76:C77"/>
    <mergeCell ref="D76:D77"/>
    <mergeCell ref="S76:S77"/>
    <mergeCell ref="T76:T77"/>
    <mergeCell ref="U76:U77"/>
    <mergeCell ref="V76:V77"/>
    <mergeCell ref="A78:A79"/>
    <mergeCell ref="B78:B79"/>
    <mergeCell ref="C78:C79"/>
    <mergeCell ref="D78:D79"/>
    <mergeCell ref="S78:S79"/>
    <mergeCell ref="T78:T79"/>
    <mergeCell ref="U78:U79"/>
    <mergeCell ref="V78:V79"/>
    <mergeCell ref="W78:W79"/>
    <mergeCell ref="A74:A75"/>
    <mergeCell ref="B74:B75"/>
    <mergeCell ref="C74:C75"/>
    <mergeCell ref="D74:D75"/>
    <mergeCell ref="S74:S75"/>
    <mergeCell ref="T74:T75"/>
    <mergeCell ref="U74:U75"/>
    <mergeCell ref="V74:V75"/>
    <mergeCell ref="W74:W75"/>
    <mergeCell ref="A68:A69"/>
    <mergeCell ref="B68:B69"/>
    <mergeCell ref="C68:C69"/>
    <mergeCell ref="D68:D69"/>
    <mergeCell ref="S68:S69"/>
    <mergeCell ref="T68:T69"/>
    <mergeCell ref="U68:U69"/>
    <mergeCell ref="V68:V69"/>
    <mergeCell ref="W72:W73"/>
    <mergeCell ref="A72:A73"/>
    <mergeCell ref="B72:B73"/>
    <mergeCell ref="C72:C73"/>
    <mergeCell ref="D72:D73"/>
    <mergeCell ref="S72:S73"/>
    <mergeCell ref="T72:T73"/>
    <mergeCell ref="U72:U73"/>
    <mergeCell ref="V72:V73"/>
    <mergeCell ref="A70:A71"/>
    <mergeCell ref="B70:B71"/>
    <mergeCell ref="C70:C71"/>
    <mergeCell ref="D70:D71"/>
    <mergeCell ref="S70:S71"/>
    <mergeCell ref="T70:T71"/>
    <mergeCell ref="U70:U71"/>
    <mergeCell ref="W70:W71"/>
    <mergeCell ref="S4:V4"/>
    <mergeCell ref="S16:V16"/>
    <mergeCell ref="T18:T19"/>
    <mergeCell ref="U18:U19"/>
    <mergeCell ref="V18:V19"/>
    <mergeCell ref="T20:T21"/>
    <mergeCell ref="U20:U21"/>
    <mergeCell ref="V20:V21"/>
    <mergeCell ref="T22:T25"/>
    <mergeCell ref="U22:U25"/>
    <mergeCell ref="V22:V25"/>
    <mergeCell ref="U43:U44"/>
    <mergeCell ref="V43:V44"/>
    <mergeCell ref="S41:V41"/>
    <mergeCell ref="U28:U29"/>
    <mergeCell ref="V28:V29"/>
    <mergeCell ref="U49:U50"/>
    <mergeCell ref="V49:V50"/>
    <mergeCell ref="A18:A19"/>
    <mergeCell ref="B18:B19"/>
    <mergeCell ref="C18:C19"/>
    <mergeCell ref="A28:A29"/>
    <mergeCell ref="B28:B29"/>
    <mergeCell ref="C28:C29"/>
    <mergeCell ref="D28:D29"/>
    <mergeCell ref="S28:S29"/>
    <mergeCell ref="T28:T29"/>
    <mergeCell ref="A22:A25"/>
    <mergeCell ref="B22:B25"/>
    <mergeCell ref="C22:C25"/>
    <mergeCell ref="D22:D25"/>
    <mergeCell ref="S22:S25"/>
    <mergeCell ref="A20:A21"/>
    <mergeCell ref="B20:B21"/>
    <mergeCell ref="C20:C21"/>
    <mergeCell ref="D20:D21"/>
    <mergeCell ref="S20:S21"/>
    <mergeCell ref="D18:D19"/>
    <mergeCell ref="S18:S19"/>
    <mergeCell ref="A26:A27"/>
    <mergeCell ref="B26:B27"/>
    <mergeCell ref="C26:C27"/>
    <mergeCell ref="D26:D27"/>
    <mergeCell ref="S26:S27"/>
    <mergeCell ref="T26:T27"/>
    <mergeCell ref="S33:V33"/>
    <mergeCell ref="U26:U27"/>
    <mergeCell ref="V26:V27"/>
    <mergeCell ref="A45:A48"/>
    <mergeCell ref="B45:B48"/>
    <mergeCell ref="E45:G46"/>
    <mergeCell ref="T45:T48"/>
    <mergeCell ref="E47:G48"/>
    <mergeCell ref="A43:A44"/>
    <mergeCell ref="B43:B44"/>
    <mergeCell ref="C43:C44"/>
    <mergeCell ref="D43:D44"/>
    <mergeCell ref="S43:S44"/>
    <mergeCell ref="T43:T44"/>
    <mergeCell ref="U45:U46"/>
    <mergeCell ref="V45:V46"/>
    <mergeCell ref="C47:C48"/>
    <mergeCell ref="D47:D48"/>
    <mergeCell ref="S47:S48"/>
    <mergeCell ref="U47:U48"/>
    <mergeCell ref="V47:V48"/>
    <mergeCell ref="C45:C46"/>
    <mergeCell ref="D45:D46"/>
    <mergeCell ref="S45:S46"/>
    <mergeCell ref="A49:A50"/>
    <mergeCell ref="B49:B50"/>
    <mergeCell ref="C49:C50"/>
    <mergeCell ref="D49:D50"/>
    <mergeCell ref="S49:S50"/>
    <mergeCell ref="T49:T50"/>
    <mergeCell ref="A51:A54"/>
    <mergeCell ref="B51:B54"/>
    <mergeCell ref="C51:C54"/>
    <mergeCell ref="D51:D54"/>
    <mergeCell ref="S51:S54"/>
    <mergeCell ref="T51:T54"/>
    <mergeCell ref="U51:U54"/>
    <mergeCell ref="V51:V54"/>
    <mergeCell ref="S58:V58"/>
    <mergeCell ref="X64:Y66"/>
    <mergeCell ref="S66:V66"/>
    <mergeCell ref="C80:C81"/>
    <mergeCell ref="D80:D81"/>
    <mergeCell ref="S80:S81"/>
    <mergeCell ref="T80:T81"/>
    <mergeCell ref="U80:U81"/>
    <mergeCell ref="V80:V81"/>
    <mergeCell ref="W80:W81"/>
    <mergeCell ref="X80:X81"/>
    <mergeCell ref="Y80:Y81"/>
    <mergeCell ref="W68:W69"/>
    <mergeCell ref="X68:X69"/>
    <mergeCell ref="Y68:Y69"/>
    <mergeCell ref="X70:X71"/>
    <mergeCell ref="Y70:Y71"/>
    <mergeCell ref="X72:X73"/>
    <mergeCell ref="Y72:Y73"/>
    <mergeCell ref="X74:X75"/>
    <mergeCell ref="Y74:Y75"/>
    <mergeCell ref="W76:W77"/>
    <mergeCell ref="X76:X77"/>
    <mergeCell ref="Y76:Y77"/>
    <mergeCell ref="V70:V71"/>
    <mergeCell ref="X82:X83"/>
    <mergeCell ref="Y82:Y83"/>
    <mergeCell ref="AG82:AG83"/>
    <mergeCell ref="AH82:AH83"/>
    <mergeCell ref="AI82:AI83"/>
    <mergeCell ref="AJ82:AJ83"/>
    <mergeCell ref="AK82:AK83"/>
    <mergeCell ref="AL82:AL83"/>
    <mergeCell ref="AM82:AM83"/>
    <mergeCell ref="A82:A83"/>
    <mergeCell ref="B82:B83"/>
    <mergeCell ref="C82:C83"/>
    <mergeCell ref="D82:D83"/>
    <mergeCell ref="S82:S83"/>
    <mergeCell ref="T82:T83"/>
    <mergeCell ref="U82:U83"/>
    <mergeCell ref="V82:V83"/>
    <mergeCell ref="W82:W83"/>
    <mergeCell ref="AN82:AN83"/>
    <mergeCell ref="AO82:AO83"/>
    <mergeCell ref="AP82:AP83"/>
    <mergeCell ref="AK80:AK81"/>
    <mergeCell ref="AL80:AL81"/>
    <mergeCell ref="AM80:AM81"/>
    <mergeCell ref="AN80:AN81"/>
    <mergeCell ref="AO80:AO81"/>
    <mergeCell ref="AP80:AP81"/>
  </mergeCells>
  <conditionalFormatting sqref="C114 E81:R81 E77:J77 E91:H91 E69:N69 E75:I75 E95:K95 E97:G97 E101:G101 E67:O67 E71:R71 E73:R73 E79:O79 E83:R83 E85:J85 E87:R87 E93:P93 E99:N99 E103:N103 E105:J105 E89:R89 T35:T37 E35:E37 T6:T12 E19:I19 C13 E6:E12 E29:L29 E21:I21 E23:R23 E27:O27 E25:J25 C30 E60 C109:C110 C38:C40 C53:C55 T58 T60">
    <cfRule type="cellIs" dxfId="145" priority="25" stopIfTrue="1" operator="greaterThan">
      <formula>0</formula>
    </cfRule>
  </conditionalFormatting>
  <conditionalFormatting sqref="C31:C32 C38:C40 C53:C55 C106:C110">
    <cfRule type="cellIs" dxfId="144" priority="26" stopIfTrue="1" operator="greaterThanOrEqual">
      <formula>1</formula>
    </cfRule>
  </conditionalFormatting>
  <conditionalFormatting sqref="C53:C55 T18:T29 T43:T52 E44:Q44 E46:M46 E48:J48 E50:R50 E52:G52 T66 T68:T105">
    <cfRule type="cellIs" dxfId="143" priority="24" operator="greaterThan">
      <formula>0</formula>
    </cfRule>
  </conditionalFormatting>
  <conditionalFormatting sqref="C114 E81:R81 E77:J77 E91:H91 E69:N69 E75:I75 E95:K95 E97:G97 E101:G101 E67:O67 E71:R71 E73:R73 E79:O79 E83:R83 E85:J85 E87:R87 E93:P93 E99:N99 E103:N103 E105:J105 E89:R89 T35:T37 E35:E37 T6:T12 E19:I19 C13 E6:E12 E29:L29 E21:I21 E23:R23 E27:O27 E25:J25 C30 E60 C109:C110 C38:C40 C53:C55 T58 T60">
    <cfRule type="cellIs" dxfId="142" priority="20" stopIfTrue="1" operator="greaterThan">
      <formula>0</formula>
    </cfRule>
  </conditionalFormatting>
  <conditionalFormatting sqref="C31:C32 C38:C40 C53:C55 C106:C110">
    <cfRule type="cellIs" dxfId="141" priority="19" stopIfTrue="1" operator="greaterThanOrEqual">
      <formula>1</formula>
    </cfRule>
  </conditionalFormatting>
  <conditionalFormatting sqref="C53:C55 T18:T29 T43:T52 E44:Q44 E46:M46 E48:J48 E50:R50 E52:G52 T66 T68:T105">
    <cfRule type="cellIs" dxfId="140" priority="18" operator="greaterThan">
      <formula>0</formula>
    </cfRule>
  </conditionalFormatting>
  <conditionalFormatting sqref="W66 W68 W70 W72 W74 W76 W78 W80 W84 W86 W90 W92 W94 W96 W98 W100 W102 W104">
    <cfRule type="cellIs" dxfId="139" priority="15" operator="equal">
      <formula>$AQ$66</formula>
    </cfRule>
    <cfRule type="cellIs" dxfId="138" priority="16" operator="equal">
      <formula>$AQ$67</formula>
    </cfRule>
  </conditionalFormatting>
  <conditionalFormatting sqref="C114 E91:H91 E95:K95 E97:G97 E101:G101 E85:J85 E87:R87 E93:P93 E99:N99 E25:J25 E103:M103 E89:R89 C109:C110 E81:K81 E79:J79 E29:J29 E75:R75 E69:O69 E77:H77 T35:T37 E35:E37 T6:T12 C13 E6:E12 E19:G19 E23:R23 E27:O27 E21:H21 C30 T60:T62 E60:E62 C38:C40 C55:C57 C63 E71:M71 E73:R73 E83:O83 R83 E105:I105">
    <cfRule type="cellIs" dxfId="137" priority="5" stopIfTrue="1" operator="greaterThan">
      <formula>0</formula>
    </cfRule>
  </conditionalFormatting>
  <conditionalFormatting sqref="C106:C110 C31:C32 C38:C40 C55:C57 C63">
    <cfRule type="cellIs" dxfId="136" priority="4" stopIfTrue="1" operator="greaterThanOrEqual">
      <formula>1</formula>
    </cfRule>
  </conditionalFormatting>
  <conditionalFormatting sqref="T68:T105 T18:T29 C63 E50:J50 E52:R52 E54:G54 C55:C57 T49:T54 T43:T46 H48:M48 E44:M44 H46:N46">
    <cfRule type="cellIs" dxfId="135" priority="3" operator="greaterThan">
      <formula>0</formula>
    </cfRule>
  </conditionalFormatting>
  <conditionalFormatting sqref="W84 W86 W90 W92 W94 W96 W98 W100 W102 W104 W68 W70 W72 W74 W76 W78 W80 W82">
    <cfRule type="cellIs" dxfId="134" priority="1" operator="equal">
      <formula>$AQ$68</formula>
    </cfRule>
    <cfRule type="cellIs" dxfId="133" priority="2" operator="equal">
      <formula>$AQ$69</formula>
    </cfRule>
  </conditionalFormatting>
  <pageMargins left="0.5" right="0.5" top="0.5" bottom="0.5" header="0.3" footer="0.3"/>
  <pageSetup scale="67" fitToHeight="2" orientation="landscape" horizontalDpi="360" verticalDpi="360" r:id="rId1"/>
  <headerFooter alignWithMargins="0"/>
  <rowBreaks count="1" manualBreakCount="1">
    <brk id="61" max="29" man="1"/>
  </rowBreaks>
</worksheet>
</file>

<file path=xl/worksheets/sheet11.xml><?xml version="1.0" encoding="utf-8"?>
<worksheet xmlns="http://schemas.openxmlformats.org/spreadsheetml/2006/main" xmlns:r="http://schemas.openxmlformats.org/officeDocument/2006/relationships">
  <dimension ref="A1:AQ123"/>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20.7109375" style="6" customWidth="1"/>
    <col min="3" max="3" width="6.7109375" style="6" customWidth="1"/>
    <col min="4" max="4" width="5.28515625" style="6" customWidth="1"/>
    <col min="5" max="12" width="3.7109375" style="6" customWidth="1"/>
    <col min="13" max="13" width="3.85546875" style="6" customWidth="1"/>
    <col min="14" max="18" width="4.28515625" style="6" customWidth="1"/>
    <col min="19" max="19" width="8" style="6" customWidth="1"/>
    <col min="20" max="20" width="7" style="6" customWidth="1"/>
    <col min="21" max="22" width="9.140625" style="6"/>
    <col min="23" max="23" width="8" style="6" bestFit="1" customWidth="1"/>
    <col min="24" max="24" width="8.85546875" style="6" bestFit="1" customWidth="1"/>
    <col min="25" max="25" width="8.85546875" style="6" customWidth="1"/>
    <col min="26" max="26" width="3.7109375" style="6" customWidth="1"/>
    <col min="27" max="31" width="9.140625" style="6" customWidth="1"/>
    <col min="32" max="32" width="9.140625" style="6"/>
    <col min="33" max="37" width="7.7109375" style="6" customWidth="1"/>
    <col min="38" max="39" width="8.7109375" style="6" customWidth="1"/>
    <col min="40" max="40" width="11.28515625" style="6" bestFit="1" customWidth="1"/>
    <col min="41" max="41" width="8.85546875" style="6" bestFit="1" customWidth="1"/>
    <col min="42" max="42" width="7.7109375" style="6" bestFit="1" customWidth="1"/>
    <col min="43" max="43" width="15.85546875" style="6" customWidth="1"/>
    <col min="44" max="16384" width="9.140625" style="6"/>
  </cols>
  <sheetData>
    <row r="1" spans="1:43">
      <c r="A1" s="95" t="s">
        <v>42</v>
      </c>
      <c r="B1" s="1" t="s">
        <v>34</v>
      </c>
      <c r="C1" s="95"/>
      <c r="D1" s="95"/>
      <c r="E1" s="95"/>
      <c r="F1" s="95" t="s">
        <v>37</v>
      </c>
      <c r="G1" s="95"/>
      <c r="H1" s="7"/>
      <c r="I1" s="91" t="s">
        <v>140</v>
      </c>
      <c r="J1" s="95"/>
      <c r="K1" s="95"/>
      <c r="L1" s="140"/>
      <c r="M1" s="140"/>
      <c r="N1" s="95"/>
      <c r="O1" s="95"/>
      <c r="P1" s="95"/>
      <c r="Q1" s="95"/>
      <c r="R1" s="95"/>
      <c r="S1" s="95"/>
      <c r="T1" s="95"/>
      <c r="U1" s="95"/>
      <c r="V1" s="95"/>
      <c r="W1" s="95"/>
      <c r="X1" s="95"/>
      <c r="Y1" s="95"/>
      <c r="Z1" s="95"/>
      <c r="AA1" s="95"/>
      <c r="AB1" s="95"/>
      <c r="AC1" s="95"/>
      <c r="AD1" s="95"/>
      <c r="AE1" s="95"/>
      <c r="AF1" s="256" t="s">
        <v>254</v>
      </c>
      <c r="AG1" s="256"/>
      <c r="AH1" s="256"/>
      <c r="AI1" s="256"/>
      <c r="AJ1" s="256"/>
      <c r="AK1" s="256" t="s">
        <v>67</v>
      </c>
      <c r="AL1" s="255"/>
      <c r="AM1" s="255"/>
      <c r="AN1" s="255"/>
      <c r="AO1" s="256" t="s">
        <v>254</v>
      </c>
      <c r="AP1" s="256"/>
      <c r="AQ1" s="255"/>
    </row>
    <row r="2" spans="1:43">
      <c r="A2" s="95"/>
      <c r="B2" s="1" t="s">
        <v>38</v>
      </c>
      <c r="C2" s="95"/>
      <c r="D2" s="95"/>
      <c r="E2" s="95"/>
      <c r="F2" s="95"/>
      <c r="G2" s="95"/>
      <c r="H2" s="95"/>
      <c r="I2" s="95"/>
      <c r="J2" s="95"/>
      <c r="K2" s="95"/>
      <c r="L2" s="95"/>
      <c r="M2" s="95"/>
      <c r="N2" s="95"/>
      <c r="O2" s="95"/>
      <c r="P2" s="95"/>
      <c r="Q2" s="95"/>
      <c r="R2" s="95"/>
      <c r="S2" s="95"/>
      <c r="T2" s="141" t="s">
        <v>12</v>
      </c>
      <c r="U2" s="142">
        <f>DenStatus!C2</f>
        <v>42514</v>
      </c>
      <c r="V2" s="142"/>
      <c r="W2" s="142"/>
      <c r="X2" s="142"/>
      <c r="Y2" s="142"/>
      <c r="Z2" s="95"/>
      <c r="AA2" s="138" t="s">
        <v>8</v>
      </c>
      <c r="AB2" s="156"/>
      <c r="AC2" s="156"/>
      <c r="AD2" s="136" t="s">
        <v>24</v>
      </c>
      <c r="AE2" s="95"/>
      <c r="AF2" s="95"/>
      <c r="AG2" s="304" t="s">
        <v>17</v>
      </c>
      <c r="AH2" s="305"/>
      <c r="AI2" s="305"/>
      <c r="AJ2" s="305"/>
      <c r="AK2" s="306"/>
      <c r="AL2" s="95"/>
      <c r="AM2" s="95"/>
      <c r="AN2" s="95"/>
      <c r="AO2" s="95"/>
      <c r="AP2" s="95"/>
      <c r="AQ2" s="95"/>
    </row>
    <row r="3" spans="1:43">
      <c r="A3" s="96" t="s">
        <v>68</v>
      </c>
      <c r="B3" s="95"/>
      <c r="C3" s="95"/>
      <c r="D3" s="95"/>
      <c r="E3" s="95"/>
      <c r="F3" s="95"/>
      <c r="G3" s="95"/>
      <c r="H3" s="95"/>
      <c r="I3" s="95"/>
      <c r="J3" s="95"/>
      <c r="K3" s="95"/>
      <c r="L3" s="95"/>
      <c r="M3" s="95"/>
      <c r="N3" s="95"/>
      <c r="O3" s="95"/>
      <c r="P3" s="95"/>
      <c r="Q3" s="95"/>
      <c r="R3" s="95"/>
      <c r="S3" s="95"/>
      <c r="T3" s="95"/>
      <c r="U3" s="95"/>
      <c r="V3" s="95"/>
      <c r="W3" s="95"/>
      <c r="X3" s="95"/>
      <c r="Y3" s="95"/>
      <c r="Z3" s="95"/>
      <c r="AA3" s="32" t="s">
        <v>311</v>
      </c>
      <c r="AB3" s="3"/>
      <c r="AC3" s="3"/>
      <c r="AD3" s="186">
        <v>37429</v>
      </c>
      <c r="AE3" s="95"/>
      <c r="AF3" s="95"/>
      <c r="AG3" s="184" t="s">
        <v>26</v>
      </c>
      <c r="AH3" s="307"/>
      <c r="AI3" s="307"/>
      <c r="AJ3" s="307"/>
      <c r="AK3" s="308"/>
      <c r="AL3" s="95"/>
      <c r="AM3" s="95"/>
      <c r="AN3" s="95"/>
      <c r="AO3" s="95"/>
      <c r="AP3" s="95"/>
      <c r="AQ3" s="95"/>
    </row>
    <row r="4" spans="1:43">
      <c r="A4" s="135" t="s">
        <v>5</v>
      </c>
      <c r="B4" s="135"/>
      <c r="C4" s="135" t="s">
        <v>7</v>
      </c>
      <c r="D4" s="135"/>
      <c r="E4" s="174" t="s">
        <v>33</v>
      </c>
      <c r="F4" s="143"/>
      <c r="G4" s="143"/>
      <c r="H4" s="143"/>
      <c r="I4" s="143"/>
      <c r="J4" s="143"/>
      <c r="K4" s="143"/>
      <c r="L4" s="143"/>
      <c r="M4" s="143"/>
      <c r="N4" s="143"/>
      <c r="O4" s="143"/>
      <c r="P4" s="143"/>
      <c r="Q4" s="143"/>
      <c r="R4" s="143"/>
      <c r="S4" s="406" t="s">
        <v>4</v>
      </c>
      <c r="T4" s="366"/>
      <c r="U4" s="366"/>
      <c r="V4" s="367"/>
      <c r="W4" s="242"/>
      <c r="X4" s="242"/>
      <c r="Y4" s="242"/>
      <c r="Z4" s="95"/>
      <c r="AA4" s="32" t="s">
        <v>312</v>
      </c>
      <c r="AB4" s="3"/>
      <c r="AC4" s="3"/>
      <c r="AD4" s="186">
        <v>37429</v>
      </c>
      <c r="AE4" s="95"/>
      <c r="AF4" s="95"/>
      <c r="AG4" s="157" t="s">
        <v>34</v>
      </c>
      <c r="AH4" s="119" t="s">
        <v>48</v>
      </c>
      <c r="AI4" s="119" t="s">
        <v>165</v>
      </c>
      <c r="AJ4" s="119" t="s">
        <v>211</v>
      </c>
      <c r="AK4" s="157" t="s">
        <v>1</v>
      </c>
      <c r="AL4" s="95"/>
      <c r="AM4" s="95"/>
      <c r="AN4" s="95"/>
      <c r="AO4" s="95"/>
      <c r="AP4" s="95"/>
      <c r="AQ4" s="95"/>
    </row>
    <row r="5" spans="1:43">
      <c r="A5" s="136" t="s">
        <v>43</v>
      </c>
      <c r="B5" s="135" t="s">
        <v>40</v>
      </c>
      <c r="C5" s="136" t="s">
        <v>46</v>
      </c>
      <c r="D5" s="146" t="s">
        <v>16</v>
      </c>
      <c r="E5" s="136">
        <v>1</v>
      </c>
      <c r="F5" s="175"/>
      <c r="G5" s="175"/>
      <c r="H5" s="175"/>
      <c r="I5" s="175"/>
      <c r="J5" s="175"/>
      <c r="K5" s="175"/>
      <c r="L5" s="175"/>
      <c r="M5" s="175"/>
      <c r="N5" s="175"/>
      <c r="O5" s="175"/>
      <c r="P5" s="175"/>
      <c r="Q5" s="175"/>
      <c r="R5" s="175"/>
      <c r="S5" s="136" t="s">
        <v>2</v>
      </c>
      <c r="T5" s="136" t="s">
        <v>31</v>
      </c>
      <c r="U5" s="136" t="s">
        <v>24</v>
      </c>
      <c r="V5" s="50" t="s">
        <v>66</v>
      </c>
      <c r="W5" s="55"/>
      <c r="X5" s="55"/>
      <c r="Y5" s="55"/>
      <c r="Z5" s="95"/>
      <c r="AA5" s="2"/>
      <c r="AB5" s="3"/>
      <c r="AC5" s="3"/>
      <c r="AD5" s="186"/>
      <c r="AE5" s="95"/>
      <c r="AF5" s="95"/>
      <c r="AG5" s="251" t="s">
        <v>49</v>
      </c>
      <c r="AH5" s="148" t="s">
        <v>49</v>
      </c>
      <c r="AI5" s="148" t="s">
        <v>49</v>
      </c>
      <c r="AJ5" s="251" t="s">
        <v>49</v>
      </c>
      <c r="AK5" s="251" t="s">
        <v>50</v>
      </c>
      <c r="AL5" s="95"/>
      <c r="AM5" s="95"/>
      <c r="AN5" s="95"/>
      <c r="AO5" s="95"/>
      <c r="AP5" s="95"/>
      <c r="AQ5" s="95"/>
    </row>
    <row r="6" spans="1:43">
      <c r="A6" s="136">
        <v>1</v>
      </c>
      <c r="B6" s="135" t="str">
        <f>DenStatus!C5</f>
        <v>Scout Oath</v>
      </c>
      <c r="C6" s="136">
        <v>1</v>
      </c>
      <c r="D6" s="295">
        <v>1</v>
      </c>
      <c r="E6" s="5"/>
      <c r="F6" s="295"/>
      <c r="G6" s="175"/>
      <c r="H6" s="175"/>
      <c r="I6" s="175"/>
      <c r="J6" s="175"/>
      <c r="K6" s="175"/>
      <c r="L6" s="175"/>
      <c r="M6" s="175"/>
      <c r="N6" s="175"/>
      <c r="O6" s="175"/>
      <c r="P6" s="175"/>
      <c r="Q6" s="175"/>
      <c r="R6" s="175"/>
      <c r="S6" s="136">
        <f t="shared" ref="S6:S12" si="0">COUNTA(E6:R6)</f>
        <v>0</v>
      </c>
      <c r="T6" s="136">
        <f t="shared" ref="T6:T12" si="1">IF(SUM(AG6:AJ6)&gt;=AK6,1,0)</f>
        <v>0</v>
      </c>
      <c r="U6" s="177"/>
      <c r="V6" s="177"/>
      <c r="W6" s="243"/>
      <c r="X6" s="243"/>
      <c r="Y6" s="243"/>
      <c r="Z6" s="95"/>
      <c r="AA6" s="2"/>
      <c r="AB6" s="3"/>
      <c r="AC6" s="3"/>
      <c r="AD6" s="186"/>
      <c r="AE6" s="95"/>
      <c r="AF6" s="95"/>
      <c r="AG6" s="136">
        <f>IF(S6&gt;=C6,1,0)</f>
        <v>0</v>
      </c>
      <c r="AH6" s="136"/>
      <c r="AI6" s="136"/>
      <c r="AJ6" s="136"/>
      <c r="AK6" s="136">
        <v>1</v>
      </c>
      <c r="AL6" s="95"/>
      <c r="AM6" s="95"/>
      <c r="AN6" s="95"/>
      <c r="AO6" s="95"/>
      <c r="AP6" s="95"/>
      <c r="AQ6" s="95"/>
    </row>
    <row r="7" spans="1:43">
      <c r="A7" s="136">
        <f t="shared" ref="A7:A12" si="2">A6+1</f>
        <v>2</v>
      </c>
      <c r="B7" s="135" t="str">
        <f>DenStatus!C6</f>
        <v>Scout Law</v>
      </c>
      <c r="C7" s="136">
        <v>1</v>
      </c>
      <c r="D7" s="295">
        <v>1</v>
      </c>
      <c r="E7" s="5"/>
      <c r="F7" s="295"/>
      <c r="G7" s="175"/>
      <c r="H7" s="175"/>
      <c r="I7" s="175"/>
      <c r="J7" s="117"/>
      <c r="K7" s="175"/>
      <c r="L7" s="175"/>
      <c r="M7" s="175"/>
      <c r="N7" s="175"/>
      <c r="O7" s="175"/>
      <c r="P7" s="175"/>
      <c r="Q7" s="175"/>
      <c r="R7" s="175"/>
      <c r="S7" s="136">
        <f t="shared" si="0"/>
        <v>0</v>
      </c>
      <c r="T7" s="136">
        <f t="shared" si="1"/>
        <v>0</v>
      </c>
      <c r="U7" s="177"/>
      <c r="V7" s="177"/>
      <c r="W7" s="243"/>
      <c r="X7" s="243"/>
      <c r="Y7" s="243"/>
      <c r="Z7" s="95"/>
      <c r="AA7" s="2"/>
      <c r="AB7" s="3"/>
      <c r="AC7" s="3"/>
      <c r="AD7" s="186"/>
      <c r="AE7" s="95"/>
      <c r="AF7" s="95"/>
      <c r="AG7" s="136">
        <f t="shared" ref="AG7:AG12" si="3">IF(S7&gt;=C7,1,0)</f>
        <v>0</v>
      </c>
      <c r="AH7" s="136"/>
      <c r="AI7" s="136"/>
      <c r="AJ7" s="136"/>
      <c r="AK7" s="136">
        <v>1</v>
      </c>
      <c r="AL7" s="95"/>
      <c r="AM7" s="95"/>
      <c r="AN7" s="95"/>
      <c r="AO7" s="95"/>
      <c r="AP7" s="95"/>
      <c r="AQ7" s="95"/>
    </row>
    <row r="8" spans="1:43">
      <c r="A8" s="136">
        <f t="shared" si="2"/>
        <v>3</v>
      </c>
      <c r="B8" s="135" t="str">
        <f>DenStatus!C7</f>
        <v>Cub Scout Sign</v>
      </c>
      <c r="C8" s="136">
        <v>1</v>
      </c>
      <c r="D8" s="295">
        <v>1</v>
      </c>
      <c r="E8" s="5"/>
      <c r="F8" s="295"/>
      <c r="G8" s="175"/>
      <c r="H8" s="175"/>
      <c r="I8" s="175"/>
      <c r="J8" s="175"/>
      <c r="K8" s="175"/>
      <c r="L8" s="175"/>
      <c r="M8" s="175"/>
      <c r="N8" s="175"/>
      <c r="O8" s="175"/>
      <c r="P8" s="175"/>
      <c r="Q8" s="175"/>
      <c r="R8" s="175"/>
      <c r="S8" s="136">
        <f t="shared" si="0"/>
        <v>0</v>
      </c>
      <c r="T8" s="136">
        <f t="shared" si="1"/>
        <v>0</v>
      </c>
      <c r="U8" s="177"/>
      <c r="V8" s="177"/>
      <c r="W8" s="243"/>
      <c r="X8" s="243"/>
      <c r="Y8" s="243"/>
      <c r="Z8" s="95"/>
      <c r="AA8" s="2"/>
      <c r="AB8" s="3"/>
      <c r="AC8" s="3"/>
      <c r="AD8" s="186"/>
      <c r="AE8" s="95"/>
      <c r="AF8" s="95"/>
      <c r="AG8" s="136">
        <f t="shared" si="3"/>
        <v>0</v>
      </c>
      <c r="AH8" s="136"/>
      <c r="AI8" s="136"/>
      <c r="AJ8" s="136"/>
      <c r="AK8" s="136">
        <v>1</v>
      </c>
      <c r="AL8" s="95"/>
      <c r="AM8" s="95"/>
      <c r="AN8" s="95"/>
      <c r="AO8" s="95"/>
      <c r="AP8" s="95"/>
      <c r="AQ8" s="95"/>
    </row>
    <row r="9" spans="1:43">
      <c r="A9" s="136">
        <f t="shared" si="2"/>
        <v>4</v>
      </c>
      <c r="B9" s="135" t="str">
        <f>DenStatus!C8</f>
        <v>Cub Scout Handshake</v>
      </c>
      <c r="C9" s="136">
        <v>1</v>
      </c>
      <c r="D9" s="295">
        <v>1</v>
      </c>
      <c r="E9" s="5"/>
      <c r="F9" s="295"/>
      <c r="G9" s="175"/>
      <c r="H9" s="175"/>
      <c r="I9" s="175"/>
      <c r="J9" s="175"/>
      <c r="K9" s="175"/>
      <c r="L9" s="175"/>
      <c r="M9" s="175"/>
      <c r="N9" s="175"/>
      <c r="O9" s="175"/>
      <c r="P9" s="175"/>
      <c r="Q9" s="175"/>
      <c r="R9" s="175"/>
      <c r="S9" s="136">
        <f t="shared" si="0"/>
        <v>0</v>
      </c>
      <c r="T9" s="136">
        <f t="shared" si="1"/>
        <v>0</v>
      </c>
      <c r="U9" s="177"/>
      <c r="V9" s="177"/>
      <c r="W9" s="243"/>
      <c r="X9" s="243"/>
      <c r="Y9" s="243"/>
      <c r="Z9" s="95"/>
      <c r="AA9" s="2"/>
      <c r="AB9" s="3"/>
      <c r="AC9" s="3"/>
      <c r="AD9" s="186"/>
      <c r="AE9" s="95"/>
      <c r="AF9" s="95"/>
      <c r="AG9" s="136">
        <f t="shared" si="3"/>
        <v>0</v>
      </c>
      <c r="AH9" s="136"/>
      <c r="AI9" s="136"/>
      <c r="AJ9" s="136"/>
      <c r="AK9" s="136">
        <v>1</v>
      </c>
      <c r="AL9" s="95"/>
      <c r="AM9" s="95"/>
      <c r="AN9" s="95"/>
      <c r="AO9" s="95"/>
      <c r="AP9" s="95"/>
      <c r="AQ9" s="95"/>
    </row>
    <row r="10" spans="1:43">
      <c r="A10" s="136">
        <f t="shared" si="2"/>
        <v>5</v>
      </c>
      <c r="B10" s="135" t="str">
        <f>DenStatus!C9</f>
        <v>Cub Scout Motto</v>
      </c>
      <c r="C10" s="136">
        <v>1</v>
      </c>
      <c r="D10" s="295">
        <v>1</v>
      </c>
      <c r="E10" s="5"/>
      <c r="F10" s="295"/>
      <c r="G10" s="175"/>
      <c r="H10" s="175"/>
      <c r="I10" s="175"/>
      <c r="J10" s="175"/>
      <c r="K10" s="175"/>
      <c r="L10" s="175"/>
      <c r="M10" s="175"/>
      <c r="N10" s="175"/>
      <c r="O10" s="175"/>
      <c r="P10" s="175"/>
      <c r="Q10" s="175"/>
      <c r="R10" s="175"/>
      <c r="S10" s="136">
        <f t="shared" si="0"/>
        <v>0</v>
      </c>
      <c r="T10" s="136">
        <f t="shared" si="1"/>
        <v>0</v>
      </c>
      <c r="U10" s="177"/>
      <c r="V10" s="177"/>
      <c r="W10" s="243"/>
      <c r="X10" s="243"/>
      <c r="Y10" s="243"/>
      <c r="Z10" s="95"/>
      <c r="AA10" s="2"/>
      <c r="AB10" s="3"/>
      <c r="AC10" s="3"/>
      <c r="AD10" s="186"/>
      <c r="AE10" s="95"/>
      <c r="AF10" s="95"/>
      <c r="AG10" s="136">
        <f t="shared" si="3"/>
        <v>0</v>
      </c>
      <c r="AH10" s="136"/>
      <c r="AI10" s="136"/>
      <c r="AJ10" s="136"/>
      <c r="AK10" s="136">
        <v>1</v>
      </c>
      <c r="AL10" s="95"/>
      <c r="AM10" s="95"/>
      <c r="AN10" s="95"/>
      <c r="AO10" s="95"/>
      <c r="AP10" s="95"/>
      <c r="AQ10" s="95"/>
    </row>
    <row r="11" spans="1:43">
      <c r="A11" s="136">
        <f t="shared" si="2"/>
        <v>6</v>
      </c>
      <c r="B11" s="135" t="str">
        <f>DenStatus!C10</f>
        <v>Cub Scout Salute</v>
      </c>
      <c r="C11" s="136">
        <v>1</v>
      </c>
      <c r="D11" s="295">
        <v>1</v>
      </c>
      <c r="E11" s="5"/>
      <c r="F11" s="295"/>
      <c r="G11" s="175"/>
      <c r="H11" s="175"/>
      <c r="I11" s="175"/>
      <c r="J11" s="175"/>
      <c r="K11" s="175"/>
      <c r="L11" s="175"/>
      <c r="M11" s="175"/>
      <c r="N11" s="175"/>
      <c r="O11" s="175"/>
      <c r="P11" s="175"/>
      <c r="Q11" s="175"/>
      <c r="R11" s="175"/>
      <c r="S11" s="136">
        <f t="shared" si="0"/>
        <v>0</v>
      </c>
      <c r="T11" s="136">
        <f t="shared" si="1"/>
        <v>0</v>
      </c>
      <c r="U11" s="177"/>
      <c r="V11" s="177"/>
      <c r="W11" s="243"/>
      <c r="X11" s="243"/>
      <c r="Y11" s="243"/>
      <c r="Z11" s="95"/>
      <c r="AA11" s="2"/>
      <c r="AB11" s="3"/>
      <c r="AC11" s="3"/>
      <c r="AD11" s="186"/>
      <c r="AE11" s="95"/>
      <c r="AF11" s="95"/>
      <c r="AG11" s="136">
        <f t="shared" si="3"/>
        <v>0</v>
      </c>
      <c r="AH11" s="136"/>
      <c r="AI11" s="136"/>
      <c r="AJ11" s="136"/>
      <c r="AK11" s="136">
        <v>1</v>
      </c>
      <c r="AL11" s="95"/>
      <c r="AM11" s="95"/>
      <c r="AN11" s="95"/>
      <c r="AO11" s="95"/>
      <c r="AP11" s="95"/>
      <c r="AQ11" s="95"/>
    </row>
    <row r="12" spans="1:43" ht="13.5" thickBot="1">
      <c r="A12" s="258">
        <f t="shared" si="2"/>
        <v>7</v>
      </c>
      <c r="B12" s="185" t="str">
        <f>DenStatus!C11</f>
        <v>Child Protection</v>
      </c>
      <c r="C12" s="258">
        <v>1</v>
      </c>
      <c r="D12" s="259">
        <v>1</v>
      </c>
      <c r="E12" s="179"/>
      <c r="F12" s="259"/>
      <c r="G12" s="260"/>
      <c r="H12" s="260"/>
      <c r="I12" s="260"/>
      <c r="J12" s="260"/>
      <c r="K12" s="260"/>
      <c r="L12" s="260"/>
      <c r="M12" s="260"/>
      <c r="N12" s="260"/>
      <c r="O12" s="260"/>
      <c r="P12" s="260"/>
      <c r="Q12" s="260"/>
      <c r="R12" s="260"/>
      <c r="S12" s="258">
        <f t="shared" si="0"/>
        <v>0</v>
      </c>
      <c r="T12" s="258">
        <f t="shared" si="1"/>
        <v>0</v>
      </c>
      <c r="U12" s="261"/>
      <c r="V12" s="261"/>
      <c r="W12" s="243"/>
      <c r="X12" s="243"/>
      <c r="Y12" s="243"/>
      <c r="Z12" s="95"/>
      <c r="AA12" s="2"/>
      <c r="AB12" s="3"/>
      <c r="AC12" s="3"/>
      <c r="AD12" s="186"/>
      <c r="AE12" s="95"/>
      <c r="AF12" s="95"/>
      <c r="AG12" s="136">
        <f t="shared" si="3"/>
        <v>0</v>
      </c>
      <c r="AH12" s="136"/>
      <c r="AI12" s="136"/>
      <c r="AJ12" s="136"/>
      <c r="AK12" s="136">
        <v>1</v>
      </c>
      <c r="AL12" s="95"/>
      <c r="AM12" s="95"/>
      <c r="AN12" s="95"/>
      <c r="AO12" s="95"/>
      <c r="AP12" s="95"/>
      <c r="AQ12" s="95"/>
    </row>
    <row r="13" spans="1:43">
      <c r="A13" s="192"/>
      <c r="B13" s="148" t="s">
        <v>60</v>
      </c>
      <c r="C13" s="149">
        <f>IF(SUM(T6:T12)&gt;=7,"X",0)</f>
        <v>0</v>
      </c>
      <c r="D13" s="223" t="s">
        <v>284</v>
      </c>
      <c r="E13" s="145"/>
      <c r="F13" s="152"/>
      <c r="G13" s="152"/>
      <c r="H13" s="152"/>
      <c r="I13" s="152"/>
      <c r="J13" s="152"/>
      <c r="K13" s="152"/>
      <c r="L13" s="152"/>
      <c r="M13" s="152"/>
      <c r="N13" s="152"/>
      <c r="O13" s="152"/>
      <c r="P13" s="152"/>
      <c r="Q13" s="152"/>
      <c r="R13" s="152"/>
      <c r="S13" s="152"/>
      <c r="T13" s="152"/>
      <c r="U13" s="178"/>
      <c r="V13" s="155"/>
      <c r="W13" s="155"/>
      <c r="X13" s="155"/>
      <c r="Y13" s="155"/>
      <c r="Z13" s="95"/>
      <c r="AA13" s="2"/>
      <c r="AB13" s="3"/>
      <c r="AC13" s="3"/>
      <c r="AD13" s="186"/>
      <c r="AE13" s="95"/>
      <c r="AF13" s="95"/>
      <c r="AG13" s="95"/>
      <c r="AH13" s="95"/>
      <c r="AI13" s="95"/>
      <c r="AJ13" s="95"/>
      <c r="AK13" s="95"/>
      <c r="AL13" s="95"/>
      <c r="AM13" s="95"/>
      <c r="AN13" s="95"/>
      <c r="AO13" s="95"/>
      <c r="AP13" s="95"/>
      <c r="AQ13" s="95"/>
    </row>
    <row r="14" spans="1:43">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2"/>
      <c r="AB14" s="3"/>
      <c r="AC14" s="3"/>
      <c r="AD14" s="186"/>
      <c r="AE14" s="95"/>
      <c r="AF14" s="95"/>
      <c r="AG14" s="104" t="s">
        <v>112</v>
      </c>
      <c r="AH14" s="105"/>
      <c r="AI14" s="105"/>
      <c r="AJ14" s="143"/>
      <c r="AK14" s="144"/>
      <c r="AL14" s="95"/>
      <c r="AM14" s="95"/>
      <c r="AN14" s="95"/>
      <c r="AO14" s="95"/>
      <c r="AP14" s="95"/>
      <c r="AQ14" s="95"/>
    </row>
    <row r="15" spans="1:43">
      <c r="A15" s="96" t="s">
        <v>317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2"/>
      <c r="AB15" s="3"/>
      <c r="AC15" s="3"/>
      <c r="AD15" s="186"/>
      <c r="AE15" s="95"/>
      <c r="AF15" s="95"/>
      <c r="AG15" s="138" t="s">
        <v>26</v>
      </c>
      <c r="AH15" s="143"/>
      <c r="AI15" s="143"/>
      <c r="AJ15" s="143"/>
      <c r="AK15" s="144"/>
      <c r="AL15" s="95"/>
      <c r="AM15" s="95"/>
      <c r="AN15" s="95"/>
      <c r="AO15" s="95"/>
      <c r="AP15" s="95"/>
      <c r="AQ15" s="95"/>
    </row>
    <row r="16" spans="1:43">
      <c r="A16" s="49" t="s">
        <v>54</v>
      </c>
      <c r="B16" s="135"/>
      <c r="C16" s="135" t="s">
        <v>7</v>
      </c>
      <c r="D16" s="135"/>
      <c r="E16" s="138" t="s">
        <v>33</v>
      </c>
      <c r="F16" s="143"/>
      <c r="G16" s="143"/>
      <c r="H16" s="143"/>
      <c r="I16" s="143"/>
      <c r="J16" s="143"/>
      <c r="K16" s="143"/>
      <c r="L16" s="143"/>
      <c r="M16" s="143"/>
      <c r="N16" s="143"/>
      <c r="O16" s="143"/>
      <c r="P16" s="143"/>
      <c r="Q16" s="143"/>
      <c r="R16" s="143"/>
      <c r="S16" s="365" t="s">
        <v>57</v>
      </c>
      <c r="T16" s="366"/>
      <c r="U16" s="366"/>
      <c r="V16" s="367"/>
      <c r="W16" s="242"/>
      <c r="X16" s="242"/>
      <c r="Y16" s="242"/>
      <c r="Z16" s="95"/>
      <c r="AA16" s="2"/>
      <c r="AB16" s="3"/>
      <c r="AC16" s="3"/>
      <c r="AD16" s="186"/>
      <c r="AE16" s="95"/>
      <c r="AF16" s="95"/>
      <c r="AG16" s="157" t="s">
        <v>34</v>
      </c>
      <c r="AH16" s="119" t="s">
        <v>48</v>
      </c>
      <c r="AI16" s="119" t="s">
        <v>165</v>
      </c>
      <c r="AJ16" s="119" t="s">
        <v>211</v>
      </c>
      <c r="AK16" s="157" t="s">
        <v>1</v>
      </c>
      <c r="AL16" s="95"/>
      <c r="AM16" s="95"/>
      <c r="AN16" s="95"/>
      <c r="AO16" s="95"/>
      <c r="AP16" s="95"/>
      <c r="AQ16" s="95"/>
    </row>
    <row r="17" spans="1:43">
      <c r="A17" s="136" t="s">
        <v>43</v>
      </c>
      <c r="B17" s="135" t="s">
        <v>40</v>
      </c>
      <c r="C17" s="136" t="s">
        <v>46</v>
      </c>
      <c r="D17" s="136" t="s">
        <v>16</v>
      </c>
      <c r="E17" s="295"/>
      <c r="F17" s="175"/>
      <c r="G17" s="175"/>
      <c r="H17" s="175"/>
      <c r="I17" s="175"/>
      <c r="J17" s="175"/>
      <c r="K17" s="175"/>
      <c r="L17" s="175"/>
      <c r="M17" s="175"/>
      <c r="N17" s="175"/>
      <c r="O17" s="175"/>
      <c r="P17" s="175"/>
      <c r="Q17" s="175"/>
      <c r="R17" s="175"/>
      <c r="S17" s="149" t="s">
        <v>2</v>
      </c>
      <c r="T17" s="149" t="s">
        <v>31</v>
      </c>
      <c r="U17" s="149" t="s">
        <v>24</v>
      </c>
      <c r="V17" s="50" t="s">
        <v>66</v>
      </c>
      <c r="W17" s="55"/>
      <c r="X17" s="55"/>
      <c r="Y17" s="55"/>
      <c r="Z17" s="95"/>
      <c r="AA17" s="2"/>
      <c r="AB17" s="3"/>
      <c r="AC17" s="3"/>
      <c r="AD17" s="186"/>
      <c r="AE17" s="95"/>
      <c r="AF17" s="95"/>
      <c r="AG17" s="251" t="s">
        <v>49</v>
      </c>
      <c r="AH17" s="148" t="s">
        <v>49</v>
      </c>
      <c r="AI17" s="148" t="s">
        <v>49</v>
      </c>
      <c r="AJ17" s="251" t="s">
        <v>49</v>
      </c>
      <c r="AK17" s="251" t="s">
        <v>50</v>
      </c>
      <c r="AL17" s="95"/>
      <c r="AM17" s="95"/>
      <c r="AN17" s="95"/>
      <c r="AO17" s="95"/>
      <c r="AP17" s="95"/>
      <c r="AQ17" s="95"/>
    </row>
    <row r="18" spans="1:43">
      <c r="A18" s="357">
        <v>1</v>
      </c>
      <c r="B18" s="400" t="str">
        <f>DenStatus!C15</f>
        <v>Cast Iron Chef</v>
      </c>
      <c r="C18" s="357">
        <v>2</v>
      </c>
      <c r="D18" s="357">
        <v>3</v>
      </c>
      <c r="E18" s="136">
        <v>1</v>
      </c>
      <c r="F18" s="136">
        <v>2</v>
      </c>
      <c r="G18" s="136">
        <v>3</v>
      </c>
      <c r="H18" s="203"/>
      <c r="I18" s="203"/>
      <c r="J18" s="203"/>
      <c r="K18" s="203"/>
      <c r="L18" s="203"/>
      <c r="M18" s="203"/>
      <c r="N18" s="203"/>
      <c r="O18" s="203"/>
      <c r="P18" s="203"/>
      <c r="Q18" s="203"/>
      <c r="R18" s="203"/>
      <c r="S18" s="357">
        <f>COUNTA(E19:R19)</f>
        <v>0</v>
      </c>
      <c r="T18" s="357">
        <f>IF(SUM(AG18:AJ19)&gt;=AK18,1,0)</f>
        <v>0</v>
      </c>
      <c r="U18" s="377"/>
      <c r="V18" s="377"/>
      <c r="W18" s="244"/>
      <c r="X18" s="244"/>
      <c r="Y18" s="244"/>
      <c r="Z18" s="95"/>
      <c r="AA18" s="2"/>
      <c r="AB18" s="3"/>
      <c r="AC18" s="3"/>
      <c r="AD18" s="186"/>
      <c r="AE18" s="95"/>
      <c r="AF18" s="95"/>
      <c r="AG18" s="357">
        <f>IF(COUNTA(E19:F19)&gt;=2,1,0)</f>
        <v>0</v>
      </c>
      <c r="AH18" s="357"/>
      <c r="AI18" s="357"/>
      <c r="AJ18" s="357"/>
      <c r="AK18" s="357">
        <v>1</v>
      </c>
      <c r="AL18" s="95"/>
      <c r="AM18" s="95"/>
      <c r="AN18" s="95"/>
      <c r="AO18" s="95"/>
      <c r="AP18" s="95"/>
      <c r="AQ18" s="95"/>
    </row>
    <row r="19" spans="1:43" ht="13.5" thickBot="1">
      <c r="A19" s="394"/>
      <c r="B19" s="396"/>
      <c r="C19" s="394"/>
      <c r="D19" s="356"/>
      <c r="E19" s="179"/>
      <c r="F19" s="179"/>
      <c r="G19" s="179"/>
      <c r="H19" s="210"/>
      <c r="I19" s="210"/>
      <c r="J19" s="210"/>
      <c r="K19" s="210"/>
      <c r="L19" s="210"/>
      <c r="M19" s="210"/>
      <c r="N19" s="197"/>
      <c r="O19" s="197"/>
      <c r="P19" s="197"/>
      <c r="Q19" s="197"/>
      <c r="R19" s="197"/>
      <c r="S19" s="356"/>
      <c r="T19" s="356"/>
      <c r="U19" s="376"/>
      <c r="V19" s="376"/>
      <c r="W19" s="244"/>
      <c r="X19" s="244"/>
      <c r="Y19" s="244"/>
      <c r="Z19" s="95"/>
      <c r="AA19" s="2"/>
      <c r="AB19" s="3"/>
      <c r="AC19" s="3"/>
      <c r="AD19" s="186"/>
      <c r="AE19" s="95"/>
      <c r="AF19" s="95"/>
      <c r="AG19" s="343"/>
      <c r="AH19" s="343"/>
      <c r="AI19" s="343"/>
      <c r="AJ19" s="343"/>
      <c r="AK19" s="343"/>
      <c r="AL19" s="95"/>
      <c r="AM19" s="95"/>
      <c r="AN19" s="95"/>
      <c r="AO19" s="95"/>
      <c r="AP19" s="95"/>
      <c r="AQ19" s="95"/>
    </row>
    <row r="20" spans="1:43">
      <c r="A20" s="360">
        <f>A18+1</f>
        <v>2</v>
      </c>
      <c r="B20" s="390" t="str">
        <f>DenStatus!C16</f>
        <v>Duty to God &amp; You</v>
      </c>
      <c r="C20" s="342">
        <v>3</v>
      </c>
      <c r="D20" s="360">
        <v>4</v>
      </c>
      <c r="E20" s="180">
        <v>1</v>
      </c>
      <c r="F20" s="180">
        <v>2</v>
      </c>
      <c r="G20" s="180">
        <v>3</v>
      </c>
      <c r="H20" s="180">
        <v>4</v>
      </c>
      <c r="I20" s="200"/>
      <c r="J20" s="201"/>
      <c r="K20" s="201"/>
      <c r="L20" s="201"/>
      <c r="M20" s="201"/>
      <c r="N20" s="199"/>
      <c r="O20" s="199"/>
      <c r="P20" s="199"/>
      <c r="Q20" s="199"/>
      <c r="R20" s="199"/>
      <c r="S20" s="360">
        <f>COUNTA(E21:R21)</f>
        <v>0</v>
      </c>
      <c r="T20" s="360">
        <f>IF(SUM(AG20:AJ21)&gt;=AK20,1,0)</f>
        <v>0</v>
      </c>
      <c r="U20" s="375"/>
      <c r="V20" s="375"/>
      <c r="W20" s="244"/>
      <c r="X20" s="244"/>
      <c r="Y20" s="244"/>
      <c r="Z20" s="95"/>
      <c r="AA20" s="2"/>
      <c r="AB20" s="3"/>
      <c r="AC20" s="3"/>
      <c r="AD20" s="186"/>
      <c r="AE20" s="95"/>
      <c r="AF20" s="95"/>
      <c r="AG20" s="360">
        <f>IF(COUNTA(E21)&gt;=1,1,0)</f>
        <v>0</v>
      </c>
      <c r="AH20" s="360">
        <f>IF(COUNTA(F21:H21)&gt;=2,1,0)</f>
        <v>0</v>
      </c>
      <c r="AI20" s="360"/>
      <c r="AJ20" s="360"/>
      <c r="AK20" s="360">
        <v>2</v>
      </c>
      <c r="AL20" s="95"/>
      <c r="AM20" s="95"/>
      <c r="AN20" s="95"/>
      <c r="AO20" s="95"/>
      <c r="AP20" s="95"/>
      <c r="AQ20" s="95"/>
    </row>
    <row r="21" spans="1:43" ht="13.5" thickBot="1">
      <c r="A21" s="394"/>
      <c r="B21" s="396"/>
      <c r="C21" s="394"/>
      <c r="D21" s="356"/>
      <c r="E21" s="179"/>
      <c r="F21" s="179"/>
      <c r="G21" s="179"/>
      <c r="H21" s="179"/>
      <c r="I21" s="196"/>
      <c r="J21" s="197"/>
      <c r="K21" s="197"/>
      <c r="L21" s="197"/>
      <c r="M21" s="197"/>
      <c r="N21" s="197"/>
      <c r="O21" s="197"/>
      <c r="P21" s="197"/>
      <c r="Q21" s="197"/>
      <c r="R21" s="197"/>
      <c r="S21" s="394"/>
      <c r="T21" s="394"/>
      <c r="U21" s="376"/>
      <c r="V21" s="376"/>
      <c r="W21" s="244"/>
      <c r="X21" s="244"/>
      <c r="Y21" s="244"/>
      <c r="Z21" s="95"/>
      <c r="AA21" s="2"/>
      <c r="AB21" s="3"/>
      <c r="AC21" s="3"/>
      <c r="AD21" s="186"/>
      <c r="AE21" s="95"/>
      <c r="AF21" s="95"/>
      <c r="AG21" s="343"/>
      <c r="AH21" s="343"/>
      <c r="AI21" s="343"/>
      <c r="AJ21" s="343"/>
      <c r="AK21" s="343"/>
      <c r="AL21" s="95"/>
      <c r="AM21" s="95"/>
      <c r="AN21" s="95"/>
      <c r="AO21" s="95"/>
      <c r="AP21" s="95"/>
      <c r="AQ21" s="95"/>
    </row>
    <row r="22" spans="1:43">
      <c r="A22" s="360">
        <f>A20+1</f>
        <v>3</v>
      </c>
      <c r="B22" s="390" t="str">
        <f>DenStatus!C17</f>
        <v>First Responder</v>
      </c>
      <c r="C22" s="392" t="s">
        <v>318</v>
      </c>
      <c r="D22" s="360">
        <v>16</v>
      </c>
      <c r="E22" s="180">
        <v>1</v>
      </c>
      <c r="F22" s="180" t="s">
        <v>150</v>
      </c>
      <c r="G22" s="180" t="s">
        <v>151</v>
      </c>
      <c r="H22" s="180" t="s">
        <v>152</v>
      </c>
      <c r="I22" s="180" t="s">
        <v>153</v>
      </c>
      <c r="J22" s="182" t="s">
        <v>172</v>
      </c>
      <c r="K22" s="182">
        <v>3</v>
      </c>
      <c r="L22" s="182">
        <v>4</v>
      </c>
      <c r="M22" s="182" t="s">
        <v>200</v>
      </c>
      <c r="N22" s="182" t="s">
        <v>201</v>
      </c>
      <c r="O22" s="182" t="s">
        <v>202</v>
      </c>
      <c r="P22" s="182" t="s">
        <v>203</v>
      </c>
      <c r="Q22" s="182" t="s">
        <v>204</v>
      </c>
      <c r="R22" s="182" t="s">
        <v>205</v>
      </c>
      <c r="S22" s="360">
        <f>SUM(COUNTA(E23:R23)+COUNTA(E25:R25))</f>
        <v>0</v>
      </c>
      <c r="T22" s="360">
        <f>IF(AG22&gt;=1,(IF(SUM(AH22:AJ25)&gt;=5,1,0)),0)</f>
        <v>0</v>
      </c>
      <c r="U22" s="340"/>
      <c r="V22" s="375"/>
      <c r="W22" s="244"/>
      <c r="X22" s="244"/>
      <c r="Y22" s="244"/>
      <c r="Z22" s="95"/>
      <c r="AA22" s="2"/>
      <c r="AB22" s="3"/>
      <c r="AC22" s="3"/>
      <c r="AD22" s="186"/>
      <c r="AE22" s="95"/>
      <c r="AF22" s="95"/>
      <c r="AG22" s="360">
        <f>IF(COUNTA(E23)&gt;=1,1,0)</f>
        <v>0</v>
      </c>
      <c r="AH22" s="360">
        <f>IF(COUNTA(F23:J23)&gt;=5,1,0)</f>
        <v>0</v>
      </c>
      <c r="AI22" s="360">
        <f>COUNTA(K23:L23)+COUNTA(H25:J25)</f>
        <v>0</v>
      </c>
      <c r="AJ22" s="360">
        <f>IF((COUNTA(M23:R23)+COUNTA(E25:G25))&gt;=5,1,0)</f>
        <v>0</v>
      </c>
      <c r="AK22" s="360">
        <v>6</v>
      </c>
      <c r="AL22" s="95"/>
      <c r="AM22" s="95"/>
      <c r="AN22" s="95"/>
      <c r="AO22" s="95"/>
      <c r="AP22" s="95"/>
      <c r="AQ22" s="95"/>
    </row>
    <row r="23" spans="1:43" ht="13.5" thickBot="1">
      <c r="A23" s="389"/>
      <c r="B23" s="391"/>
      <c r="C23" s="389"/>
      <c r="D23" s="344"/>
      <c r="E23" s="179"/>
      <c r="F23" s="179"/>
      <c r="G23" s="179"/>
      <c r="H23" s="179"/>
      <c r="I23" s="179"/>
      <c r="J23" s="179"/>
      <c r="K23" s="179"/>
      <c r="L23" s="179"/>
      <c r="M23" s="179"/>
      <c r="N23" s="179"/>
      <c r="O23" s="179"/>
      <c r="P23" s="179"/>
      <c r="Q23" s="179"/>
      <c r="R23" s="179"/>
      <c r="S23" s="389"/>
      <c r="T23" s="389"/>
      <c r="U23" s="393"/>
      <c r="V23" s="393"/>
      <c r="W23" s="244"/>
      <c r="X23" s="244"/>
      <c r="Y23" s="244"/>
      <c r="Z23" s="95"/>
      <c r="AA23" s="2"/>
      <c r="AB23" s="3"/>
      <c r="AC23" s="3"/>
      <c r="AD23" s="186"/>
      <c r="AE23" s="95"/>
      <c r="AF23" s="95"/>
      <c r="AG23" s="328"/>
      <c r="AH23" s="328"/>
      <c r="AI23" s="328"/>
      <c r="AJ23" s="328"/>
      <c r="AK23" s="328"/>
      <c r="AL23" s="95"/>
      <c r="AM23" s="95"/>
      <c r="AN23" s="95"/>
      <c r="AO23" s="95"/>
      <c r="AP23" s="95"/>
      <c r="AQ23" s="95"/>
    </row>
    <row r="24" spans="1:43">
      <c r="A24" s="344"/>
      <c r="B24" s="346"/>
      <c r="C24" s="344"/>
      <c r="D24" s="344"/>
      <c r="E24" s="53" t="s">
        <v>206</v>
      </c>
      <c r="F24" s="53" t="s">
        <v>207</v>
      </c>
      <c r="G24" s="53" t="s">
        <v>208</v>
      </c>
      <c r="H24" s="53">
        <v>6</v>
      </c>
      <c r="I24" s="53">
        <v>7</v>
      </c>
      <c r="J24" s="53">
        <v>8</v>
      </c>
      <c r="K24" s="201"/>
      <c r="L24" s="201"/>
      <c r="M24" s="201"/>
      <c r="N24" s="201"/>
      <c r="O24" s="201"/>
      <c r="P24" s="201"/>
      <c r="Q24" s="201"/>
      <c r="R24" s="55"/>
      <c r="S24" s="344"/>
      <c r="T24" s="344"/>
      <c r="U24" s="328"/>
      <c r="V24" s="328"/>
      <c r="W24" s="245"/>
      <c r="X24" s="245"/>
      <c r="Y24" s="245"/>
      <c r="Z24" s="95"/>
      <c r="AA24" s="2"/>
      <c r="AB24" s="3"/>
      <c r="AC24" s="3"/>
      <c r="AD24" s="186"/>
      <c r="AE24" s="95"/>
      <c r="AF24" s="95"/>
      <c r="AG24" s="328"/>
      <c r="AH24" s="328"/>
      <c r="AI24" s="328"/>
      <c r="AJ24" s="328"/>
      <c r="AK24" s="328"/>
      <c r="AL24" s="95"/>
      <c r="AM24" s="95"/>
      <c r="AN24" s="95"/>
      <c r="AO24" s="95"/>
      <c r="AP24" s="95"/>
      <c r="AQ24" s="95"/>
    </row>
    <row r="25" spans="1:43" ht="13.5" thickBot="1">
      <c r="A25" s="356"/>
      <c r="B25" s="387"/>
      <c r="C25" s="356"/>
      <c r="D25" s="356"/>
      <c r="E25" s="179"/>
      <c r="F25" s="179"/>
      <c r="G25" s="179"/>
      <c r="H25" s="179"/>
      <c r="I25" s="179"/>
      <c r="J25" s="179"/>
      <c r="K25" s="210"/>
      <c r="L25" s="210"/>
      <c r="M25" s="210"/>
      <c r="N25" s="210"/>
      <c r="O25" s="210"/>
      <c r="P25" s="210"/>
      <c r="Q25" s="210"/>
      <c r="R25" s="55"/>
      <c r="S25" s="356"/>
      <c r="T25" s="356"/>
      <c r="U25" s="343"/>
      <c r="V25" s="343"/>
      <c r="W25" s="245"/>
      <c r="X25" s="245"/>
      <c r="Y25" s="245"/>
      <c r="Z25" s="95"/>
      <c r="AA25" s="2"/>
      <c r="AB25" s="3"/>
      <c r="AC25" s="3"/>
      <c r="AD25" s="186"/>
      <c r="AE25" s="95"/>
      <c r="AF25" s="95"/>
      <c r="AG25" s="343"/>
      <c r="AH25" s="343"/>
      <c r="AI25" s="343"/>
      <c r="AJ25" s="343"/>
      <c r="AK25" s="343"/>
      <c r="AL25" s="95"/>
      <c r="AM25" s="95"/>
      <c r="AN25" s="95"/>
      <c r="AO25" s="95"/>
      <c r="AP25" s="95"/>
      <c r="AQ25" s="95"/>
    </row>
    <row r="26" spans="1:43" ht="12.75" customHeight="1">
      <c r="A26" s="360">
        <f>A22+1</f>
        <v>4</v>
      </c>
      <c r="B26" s="401" t="str">
        <f>DenStatus!C18</f>
        <v>Stronger, Faster, Higher</v>
      </c>
      <c r="C26" s="360">
        <v>9</v>
      </c>
      <c r="D26" s="360">
        <v>11</v>
      </c>
      <c r="E26" s="180">
        <v>1</v>
      </c>
      <c r="F26" s="180" t="s">
        <v>150</v>
      </c>
      <c r="G26" s="180" t="s">
        <v>151</v>
      </c>
      <c r="H26" s="180" t="s">
        <v>152</v>
      </c>
      <c r="I26" s="180" t="s">
        <v>153</v>
      </c>
      <c r="J26" s="180" t="s">
        <v>172</v>
      </c>
      <c r="K26" s="182" t="s">
        <v>173</v>
      </c>
      <c r="L26" s="182">
        <v>3</v>
      </c>
      <c r="M26" s="182">
        <v>4</v>
      </c>
      <c r="N26" s="182">
        <v>5</v>
      </c>
      <c r="O26" s="182">
        <v>6</v>
      </c>
      <c r="P26" s="201"/>
      <c r="Q26" s="201"/>
      <c r="R26" s="201"/>
      <c r="S26" s="360">
        <f>COUNTA(E27:R27)</f>
        <v>0</v>
      </c>
      <c r="T26" s="360">
        <f>IF(SUM(AG26:AJ27)&gt;=AK26,1,0)</f>
        <v>0</v>
      </c>
      <c r="U26" s="375"/>
      <c r="V26" s="375"/>
      <c r="W26" s="244"/>
      <c r="X26" s="244"/>
      <c r="Y26" s="244"/>
      <c r="Z26" s="95"/>
      <c r="AA26" s="2"/>
      <c r="AB26" s="3"/>
      <c r="AC26" s="3"/>
      <c r="AD26" s="186"/>
      <c r="AE26" s="95"/>
      <c r="AF26" s="95"/>
      <c r="AG26" s="360">
        <f>IF(COUNTA(E27:L27)&gt;=8,1,0)</f>
        <v>0</v>
      </c>
      <c r="AH26" s="360">
        <f>IF(COUNTA(M27:O27)&gt;=1,1,0)</f>
        <v>0</v>
      </c>
      <c r="AI26" s="360"/>
      <c r="AJ26" s="360"/>
      <c r="AK26" s="360">
        <v>2</v>
      </c>
      <c r="AL26" s="95"/>
      <c r="AM26" s="95"/>
      <c r="AN26" s="95"/>
      <c r="AO26" s="95"/>
      <c r="AP26" s="95"/>
      <c r="AQ26" s="95"/>
    </row>
    <row r="27" spans="1:43" ht="13.5" thickBot="1">
      <c r="A27" s="356"/>
      <c r="B27" s="387"/>
      <c r="C27" s="356"/>
      <c r="D27" s="356"/>
      <c r="E27" s="183"/>
      <c r="F27" s="183"/>
      <c r="G27" s="183"/>
      <c r="H27" s="183"/>
      <c r="I27" s="183"/>
      <c r="J27" s="183"/>
      <c r="K27" s="183"/>
      <c r="L27" s="183"/>
      <c r="M27" s="183"/>
      <c r="N27" s="183"/>
      <c r="O27" s="183"/>
      <c r="P27" s="205"/>
      <c r="Q27" s="205"/>
      <c r="R27" s="205"/>
      <c r="S27" s="356"/>
      <c r="T27" s="356"/>
      <c r="U27" s="376"/>
      <c r="V27" s="376"/>
      <c r="W27" s="244"/>
      <c r="X27" s="244"/>
      <c r="Y27" s="244"/>
      <c r="Z27" s="95"/>
      <c r="AA27" s="2"/>
      <c r="AB27" s="3"/>
      <c r="AC27" s="3"/>
      <c r="AD27" s="186"/>
      <c r="AE27" s="95"/>
      <c r="AF27" s="95"/>
      <c r="AG27" s="343"/>
      <c r="AH27" s="343"/>
      <c r="AI27" s="343"/>
      <c r="AJ27" s="343"/>
      <c r="AK27" s="343"/>
      <c r="AL27" s="95"/>
      <c r="AM27" s="95"/>
      <c r="AN27" s="95"/>
      <c r="AO27" s="95"/>
      <c r="AP27" s="95"/>
      <c r="AQ27" s="95"/>
    </row>
    <row r="28" spans="1:43">
      <c r="A28" s="360">
        <f>A26+1</f>
        <v>5</v>
      </c>
      <c r="B28" s="390" t="str">
        <f>DenStatus!C19</f>
        <v>Webelos Walkabout</v>
      </c>
      <c r="C28" s="360">
        <v>5</v>
      </c>
      <c r="D28" s="360">
        <v>6</v>
      </c>
      <c r="E28" s="263">
        <v>1</v>
      </c>
      <c r="F28" s="263">
        <v>2</v>
      </c>
      <c r="G28" s="263">
        <v>3</v>
      </c>
      <c r="H28" s="263">
        <v>4</v>
      </c>
      <c r="I28" s="263">
        <v>5</v>
      </c>
      <c r="J28" s="263">
        <v>6</v>
      </c>
      <c r="K28" s="296"/>
      <c r="L28" s="207"/>
      <c r="M28" s="207"/>
      <c r="N28" s="207"/>
      <c r="O28" s="207"/>
      <c r="P28" s="207"/>
      <c r="Q28" s="207"/>
      <c r="R28" s="207"/>
      <c r="S28" s="360">
        <f>COUNTA(E29:R29)</f>
        <v>0</v>
      </c>
      <c r="T28" s="360">
        <f>IF(SUM(AG28:AJ29)&gt;=AK28,1,0)</f>
        <v>0</v>
      </c>
      <c r="U28" s="375"/>
      <c r="V28" s="375"/>
      <c r="W28" s="244"/>
      <c r="X28" s="244"/>
      <c r="Y28" s="244"/>
      <c r="Z28" s="95"/>
      <c r="AA28" s="2"/>
      <c r="AB28" s="3"/>
      <c r="AC28" s="3"/>
      <c r="AD28" s="186"/>
      <c r="AE28" s="95"/>
      <c r="AF28" s="95"/>
      <c r="AG28" s="360">
        <f>IF(COUNTA(E29:H29)&gt;=4,1,0)</f>
        <v>0</v>
      </c>
      <c r="AH28" s="360">
        <f>IF(COUNTA(I29:J29)&gt;=1,1,0)</f>
        <v>0</v>
      </c>
      <c r="AI28" s="360"/>
      <c r="AJ28" s="360"/>
      <c r="AK28" s="360">
        <v>2</v>
      </c>
      <c r="AL28" s="95"/>
      <c r="AM28" s="95"/>
      <c r="AN28" s="95"/>
      <c r="AO28" s="95"/>
      <c r="AP28" s="95"/>
      <c r="AQ28" s="95"/>
    </row>
    <row r="29" spans="1:43" ht="13.5" thickBot="1">
      <c r="A29" s="356"/>
      <c r="B29" s="387"/>
      <c r="C29" s="356"/>
      <c r="D29" s="356"/>
      <c r="E29" s="183"/>
      <c r="F29" s="183"/>
      <c r="G29" s="183"/>
      <c r="H29" s="183"/>
      <c r="I29" s="183"/>
      <c r="J29" s="183"/>
      <c r="K29" s="196"/>
      <c r="L29" s="197"/>
      <c r="M29" s="197"/>
      <c r="N29" s="197"/>
      <c r="O29" s="197"/>
      <c r="P29" s="197"/>
      <c r="Q29" s="197"/>
      <c r="R29" s="197"/>
      <c r="S29" s="356"/>
      <c r="T29" s="356"/>
      <c r="U29" s="376"/>
      <c r="V29" s="376"/>
      <c r="W29" s="244"/>
      <c r="X29" s="244"/>
      <c r="Y29" s="244"/>
      <c r="Z29" s="95"/>
      <c r="AA29" s="4"/>
      <c r="AB29" s="3"/>
      <c r="AC29" s="3"/>
      <c r="AD29" s="186"/>
      <c r="AE29" s="95"/>
      <c r="AF29" s="95"/>
      <c r="AG29" s="343"/>
      <c r="AH29" s="343"/>
      <c r="AI29" s="343"/>
      <c r="AJ29" s="343"/>
      <c r="AK29" s="343"/>
      <c r="AL29" s="95"/>
      <c r="AM29" s="95"/>
      <c r="AN29" s="95"/>
      <c r="AO29" s="95"/>
      <c r="AP29" s="95"/>
      <c r="AQ29" s="95"/>
    </row>
    <row r="30" spans="1:43">
      <c r="A30" s="184"/>
      <c r="B30" s="262" t="s">
        <v>236</v>
      </c>
      <c r="C30" s="149">
        <f>IF(SUM(T18:T29)&gt;=5,"X",0)</f>
        <v>0</v>
      </c>
      <c r="D30" s="223" t="s">
        <v>284</v>
      </c>
      <c r="E30" s="152"/>
      <c r="F30" s="152"/>
      <c r="G30" s="152"/>
      <c r="H30" s="152"/>
      <c r="I30" s="152"/>
      <c r="J30" s="152"/>
      <c r="K30" s="152"/>
      <c r="L30" s="152"/>
      <c r="M30" s="152"/>
      <c r="N30" s="152"/>
      <c r="O30" s="152"/>
      <c r="P30" s="152"/>
      <c r="Q30" s="152"/>
      <c r="R30" s="152"/>
      <c r="S30" s="152"/>
      <c r="T30" s="152"/>
      <c r="U30" s="176"/>
      <c r="V30" s="155"/>
      <c r="W30" s="155"/>
      <c r="X30" s="155"/>
      <c r="Y30" s="155"/>
      <c r="Z30" s="95"/>
      <c r="AA30" s="2"/>
      <c r="AB30" s="3"/>
      <c r="AC30" s="3"/>
      <c r="AD30" s="186"/>
      <c r="AE30" s="95"/>
      <c r="AF30" s="95"/>
      <c r="AG30" s="95"/>
      <c r="AH30" s="95"/>
      <c r="AI30" s="95"/>
      <c r="AJ30" s="95"/>
      <c r="AK30" s="95"/>
      <c r="AL30" s="95"/>
      <c r="AM30" s="95"/>
      <c r="AN30" s="95"/>
      <c r="AO30" s="95"/>
      <c r="AP30" s="95"/>
      <c r="AQ30" s="95"/>
    </row>
    <row r="31" spans="1:43">
      <c r="A31" s="95"/>
      <c r="B31" s="106"/>
      <c r="C31" s="152"/>
      <c r="D31" s="145"/>
      <c r="E31" s="145"/>
      <c r="F31" s="145"/>
      <c r="G31" s="145"/>
      <c r="H31" s="145"/>
      <c r="I31" s="145"/>
      <c r="J31" s="145"/>
      <c r="K31" s="145"/>
      <c r="L31" s="145"/>
      <c r="M31" s="145"/>
      <c r="N31" s="145"/>
      <c r="O31" s="145"/>
      <c r="P31" s="145"/>
      <c r="Q31" s="145"/>
      <c r="R31" s="145"/>
      <c r="S31" s="95"/>
      <c r="T31" s="95"/>
      <c r="U31" s="95"/>
      <c r="V31" s="95"/>
      <c r="W31" s="95"/>
      <c r="X31" s="95"/>
      <c r="Y31" s="95"/>
      <c r="Z31" s="95"/>
      <c r="AA31" s="2"/>
      <c r="AB31" s="3"/>
      <c r="AC31" s="3"/>
      <c r="AD31" s="186"/>
      <c r="AE31" s="95"/>
      <c r="AF31" s="95"/>
      <c r="AG31" s="253" t="s">
        <v>215</v>
      </c>
      <c r="AH31" s="309"/>
      <c r="AI31" s="309"/>
      <c r="AJ31" s="305"/>
      <c r="AK31" s="306"/>
      <c r="AL31" s="95"/>
      <c r="AM31" s="95"/>
      <c r="AN31" s="95"/>
      <c r="AO31" s="95"/>
      <c r="AP31" s="95"/>
      <c r="AQ31" s="95"/>
    </row>
    <row r="32" spans="1:43">
      <c r="A32" s="102" t="s">
        <v>110</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2"/>
      <c r="AB32" s="3"/>
      <c r="AC32" s="3"/>
      <c r="AD32" s="186"/>
      <c r="AE32" s="95"/>
      <c r="AF32" s="95"/>
      <c r="AG32" s="184" t="s">
        <v>26</v>
      </c>
      <c r="AH32" s="307"/>
      <c r="AI32" s="307"/>
      <c r="AJ32" s="307"/>
      <c r="AK32" s="308"/>
      <c r="AL32" s="95"/>
      <c r="AM32" s="95"/>
      <c r="AN32" s="95"/>
      <c r="AO32" s="95"/>
      <c r="AP32" s="95"/>
      <c r="AQ32" s="95"/>
    </row>
    <row r="33" spans="1:43">
      <c r="A33" s="135" t="s">
        <v>5</v>
      </c>
      <c r="B33" s="135"/>
      <c r="C33" s="135" t="s">
        <v>7</v>
      </c>
      <c r="D33" s="135"/>
      <c r="E33" s="174" t="s">
        <v>33</v>
      </c>
      <c r="F33" s="143"/>
      <c r="G33" s="143"/>
      <c r="H33" s="143"/>
      <c r="I33" s="143"/>
      <c r="J33" s="143"/>
      <c r="K33" s="143"/>
      <c r="L33" s="143"/>
      <c r="M33" s="143"/>
      <c r="N33" s="143"/>
      <c r="O33" s="143"/>
      <c r="P33" s="143"/>
      <c r="Q33" s="143"/>
      <c r="R33" s="143"/>
      <c r="S33" s="406" t="s">
        <v>4</v>
      </c>
      <c r="T33" s="366"/>
      <c r="U33" s="366"/>
      <c r="V33" s="367"/>
      <c r="W33" s="242"/>
      <c r="X33" s="242"/>
      <c r="Y33" s="242"/>
      <c r="Z33" s="95"/>
      <c r="AA33" s="4"/>
      <c r="AB33" s="3"/>
      <c r="AC33" s="3"/>
      <c r="AD33" s="186"/>
      <c r="AE33" s="95"/>
      <c r="AF33" s="95"/>
      <c r="AG33" s="157" t="s">
        <v>34</v>
      </c>
      <c r="AH33" s="119" t="s">
        <v>48</v>
      </c>
      <c r="AI33" s="119" t="s">
        <v>165</v>
      </c>
      <c r="AJ33" s="119" t="s">
        <v>211</v>
      </c>
      <c r="AK33" s="157" t="s">
        <v>1</v>
      </c>
      <c r="AL33" s="95"/>
      <c r="AM33" s="95"/>
      <c r="AN33" s="95"/>
      <c r="AO33" s="95"/>
      <c r="AP33" s="95"/>
      <c r="AQ33" s="95"/>
    </row>
    <row r="34" spans="1:43">
      <c r="A34" s="136" t="s">
        <v>43</v>
      </c>
      <c r="B34" s="135" t="s">
        <v>40</v>
      </c>
      <c r="C34" s="136" t="s">
        <v>46</v>
      </c>
      <c r="D34" s="146" t="s">
        <v>16</v>
      </c>
      <c r="E34" s="154">
        <v>1</v>
      </c>
      <c r="F34" s="295"/>
      <c r="G34" s="175"/>
      <c r="H34" s="175"/>
      <c r="I34" s="175"/>
      <c r="J34" s="175"/>
      <c r="K34" s="175"/>
      <c r="L34" s="175"/>
      <c r="M34" s="175"/>
      <c r="N34" s="175"/>
      <c r="O34" s="175"/>
      <c r="P34" s="175"/>
      <c r="Q34" s="175"/>
      <c r="R34" s="175"/>
      <c r="S34" s="136" t="s">
        <v>2</v>
      </c>
      <c r="T34" s="136" t="s">
        <v>31</v>
      </c>
      <c r="U34" s="136" t="s">
        <v>24</v>
      </c>
      <c r="V34" s="50" t="s">
        <v>66</v>
      </c>
      <c r="W34" s="55"/>
      <c r="X34" s="55"/>
      <c r="Y34" s="55"/>
      <c r="Z34" s="95"/>
      <c r="AA34" s="4"/>
      <c r="AB34" s="3"/>
      <c r="AC34" s="3"/>
      <c r="AD34" s="186"/>
      <c r="AE34" s="95"/>
      <c r="AF34" s="95"/>
      <c r="AG34" s="251" t="s">
        <v>49</v>
      </c>
      <c r="AH34" s="148" t="s">
        <v>49</v>
      </c>
      <c r="AI34" s="148" t="s">
        <v>49</v>
      </c>
      <c r="AJ34" s="251" t="s">
        <v>49</v>
      </c>
      <c r="AK34" s="251" t="s">
        <v>50</v>
      </c>
      <c r="AL34" s="95"/>
      <c r="AM34" s="95"/>
      <c r="AN34" s="95"/>
      <c r="AO34" s="95"/>
      <c r="AP34" s="95"/>
      <c r="AQ34" s="95"/>
    </row>
    <row r="35" spans="1:43" ht="25.5">
      <c r="A35" s="137">
        <v>1</v>
      </c>
      <c r="B35" s="150" t="str">
        <f>DenStatus!C23</f>
        <v>Be Active Den Member for 3 months</v>
      </c>
      <c r="C35" s="137">
        <v>1</v>
      </c>
      <c r="D35" s="151">
        <v>1</v>
      </c>
      <c r="E35" s="158"/>
      <c r="F35" s="151"/>
      <c r="G35" s="208"/>
      <c r="H35" s="208"/>
      <c r="I35" s="208"/>
      <c r="J35" s="208"/>
      <c r="K35" s="208"/>
      <c r="L35" s="208"/>
      <c r="M35" s="208"/>
      <c r="N35" s="208"/>
      <c r="O35" s="208"/>
      <c r="P35" s="208"/>
      <c r="Q35" s="208"/>
      <c r="R35" s="208"/>
      <c r="S35" s="136">
        <f>COUNTA(E35:R35)</f>
        <v>0</v>
      </c>
      <c r="T35" s="136">
        <f>IF(SUM(AG35:AJ35)&gt;=AK35,1,0)</f>
        <v>0</v>
      </c>
      <c r="U35" s="187"/>
      <c r="V35" s="188"/>
      <c r="W35" s="246"/>
      <c r="X35" s="246"/>
      <c r="Y35" s="246"/>
      <c r="Z35" s="95"/>
      <c r="AA35" s="2"/>
      <c r="AB35" s="3"/>
      <c r="AC35" s="3"/>
      <c r="AD35" s="186"/>
      <c r="AE35" s="95"/>
      <c r="AF35" s="95"/>
      <c r="AG35" s="137">
        <f>IF(S35&gt;=C35,1,0)</f>
        <v>0</v>
      </c>
      <c r="AH35" s="137"/>
      <c r="AI35" s="137"/>
      <c r="AJ35" s="137"/>
      <c r="AK35" s="137">
        <v>1</v>
      </c>
      <c r="AL35" s="95"/>
      <c r="AM35" s="95"/>
      <c r="AN35" s="95"/>
      <c r="AO35" s="95"/>
      <c r="AP35" s="95"/>
      <c r="AQ35" s="95"/>
    </row>
    <row r="36" spans="1:43">
      <c r="A36" s="136">
        <v>2</v>
      </c>
      <c r="B36" s="135" t="str">
        <f>DenStatus!C24</f>
        <v>Child Protection</v>
      </c>
      <c r="C36" s="136">
        <v>1</v>
      </c>
      <c r="D36" s="295">
        <v>1</v>
      </c>
      <c r="E36" s="5"/>
      <c r="F36" s="295"/>
      <c r="G36" s="175"/>
      <c r="H36" s="175"/>
      <c r="I36" s="175"/>
      <c r="J36" s="175"/>
      <c r="K36" s="175"/>
      <c r="L36" s="175"/>
      <c r="M36" s="175"/>
      <c r="N36" s="175"/>
      <c r="O36" s="175"/>
      <c r="P36" s="175"/>
      <c r="Q36" s="175"/>
      <c r="R36" s="175"/>
      <c r="S36" s="136">
        <f>COUNTA(E36:R36)</f>
        <v>0</v>
      </c>
      <c r="T36" s="136">
        <f>IF(SUM(AG36:AJ36)&gt;=AK36,1,0)</f>
        <v>0</v>
      </c>
      <c r="U36" s="186"/>
      <c r="V36" s="186"/>
      <c r="W36" s="247"/>
      <c r="X36" s="247"/>
      <c r="Y36" s="247"/>
      <c r="Z36" s="95"/>
      <c r="AA36" s="2"/>
      <c r="AB36" s="3"/>
      <c r="AC36" s="3"/>
      <c r="AD36" s="186"/>
      <c r="AE36" s="95"/>
      <c r="AF36" s="95"/>
      <c r="AG36" s="136">
        <f>IF(S36&gt;=C36,1,0)</f>
        <v>0</v>
      </c>
      <c r="AH36" s="136"/>
      <c r="AI36" s="136"/>
      <c r="AJ36" s="136"/>
      <c r="AK36" s="136">
        <v>1</v>
      </c>
      <c r="AL36" s="95"/>
      <c r="AM36" s="95"/>
      <c r="AN36" s="95"/>
      <c r="AO36" s="95"/>
      <c r="AP36" s="95"/>
      <c r="AQ36" s="95"/>
    </row>
    <row r="37" spans="1:43" ht="13.5" thickBot="1">
      <c r="A37" s="258">
        <v>3</v>
      </c>
      <c r="B37" s="185" t="str">
        <f>DenStatus!C25</f>
        <v>Cyber Chip</v>
      </c>
      <c r="C37" s="258">
        <v>1</v>
      </c>
      <c r="D37" s="259">
        <v>1</v>
      </c>
      <c r="E37" s="179"/>
      <c r="F37" s="259"/>
      <c r="G37" s="260"/>
      <c r="H37" s="260"/>
      <c r="I37" s="260"/>
      <c r="J37" s="260"/>
      <c r="K37" s="260"/>
      <c r="L37" s="260"/>
      <c r="M37" s="260"/>
      <c r="N37" s="260"/>
      <c r="O37" s="260"/>
      <c r="P37" s="260"/>
      <c r="Q37" s="260"/>
      <c r="R37" s="260"/>
      <c r="S37" s="258">
        <f>COUNTA(E37:R37)</f>
        <v>0</v>
      </c>
      <c r="T37" s="258">
        <f>IF(SUM(AG37:AJ37)&gt;=AK37,1,0)</f>
        <v>0</v>
      </c>
      <c r="U37" s="264"/>
      <c r="V37" s="264"/>
      <c r="W37" s="247"/>
      <c r="X37" s="247"/>
      <c r="Y37" s="247"/>
      <c r="Z37" s="95"/>
      <c r="AA37" s="2"/>
      <c r="AB37" s="3"/>
      <c r="AC37" s="3"/>
      <c r="AD37" s="186"/>
      <c r="AE37" s="95"/>
      <c r="AF37" s="95"/>
      <c r="AG37" s="136">
        <f>IF(S37&gt;=C37,1,0)</f>
        <v>0</v>
      </c>
      <c r="AH37" s="136"/>
      <c r="AI37" s="136"/>
      <c r="AJ37" s="136"/>
      <c r="AK37" s="136">
        <v>1</v>
      </c>
      <c r="AL37" s="95"/>
      <c r="AM37" s="95"/>
      <c r="AN37" s="95"/>
      <c r="AO37" s="95"/>
      <c r="AP37" s="95"/>
      <c r="AQ37" s="95"/>
    </row>
    <row r="38" spans="1:43">
      <c r="A38" s="184"/>
      <c r="B38" s="262" t="s">
        <v>237</v>
      </c>
      <c r="C38" s="149">
        <f>IF(SUM(T35:T37)&gt;=3,"X",0)</f>
        <v>0</v>
      </c>
      <c r="D38" s="223" t="s">
        <v>284</v>
      </c>
      <c r="E38" s="145"/>
      <c r="F38" s="152"/>
      <c r="G38" s="152"/>
      <c r="H38" s="152"/>
      <c r="I38" s="152"/>
      <c r="J38" s="152"/>
      <c r="K38" s="152"/>
      <c r="L38" s="152"/>
      <c r="M38" s="152"/>
      <c r="N38" s="152"/>
      <c r="O38" s="152"/>
      <c r="P38" s="152"/>
      <c r="Q38" s="152"/>
      <c r="R38" s="152"/>
      <c r="S38" s="152"/>
      <c r="T38" s="152"/>
      <c r="U38" s="178"/>
      <c r="V38" s="155"/>
      <c r="W38" s="155"/>
      <c r="X38" s="155"/>
      <c r="Y38" s="155"/>
      <c r="Z38" s="95"/>
      <c r="AA38" s="32"/>
      <c r="AB38" s="213"/>
      <c r="AC38" s="213"/>
      <c r="AD38" s="13"/>
      <c r="AE38" s="95"/>
      <c r="AF38" s="95"/>
      <c r="AG38" s="95"/>
      <c r="AH38" s="95"/>
      <c r="AI38" s="95"/>
      <c r="AJ38" s="95"/>
      <c r="AK38" s="95"/>
      <c r="AL38" s="95"/>
      <c r="AM38" s="95"/>
      <c r="AN38" s="95"/>
      <c r="AO38" s="95"/>
      <c r="AP38" s="95"/>
      <c r="AQ38" s="95"/>
    </row>
    <row r="39" spans="1:43" s="214" customForma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32"/>
      <c r="AB39" s="213"/>
      <c r="AC39" s="213"/>
      <c r="AD39" s="13"/>
      <c r="AE39" s="91"/>
      <c r="AF39" s="91"/>
      <c r="AG39" s="253" t="s">
        <v>209</v>
      </c>
      <c r="AH39" s="309"/>
      <c r="AI39" s="309"/>
      <c r="AJ39" s="309"/>
      <c r="AK39" s="93"/>
      <c r="AL39" s="91"/>
      <c r="AM39" s="91"/>
      <c r="AN39" s="91"/>
      <c r="AO39" s="91"/>
      <c r="AP39" s="91"/>
      <c r="AQ39" s="91"/>
    </row>
    <row r="40" spans="1:43" s="214" customFormat="1">
      <c r="A40" s="96" t="s">
        <v>210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32"/>
      <c r="AB40" s="213"/>
      <c r="AC40" s="213"/>
      <c r="AD40" s="13"/>
      <c r="AE40" s="91"/>
      <c r="AF40" s="91"/>
      <c r="AG40" s="220" t="s">
        <v>26</v>
      </c>
      <c r="AH40" s="310"/>
      <c r="AI40" s="310"/>
      <c r="AJ40" s="310"/>
      <c r="AK40" s="311"/>
      <c r="AL40" s="91"/>
      <c r="AM40" s="91"/>
      <c r="AN40" s="91"/>
      <c r="AO40" s="91"/>
      <c r="AP40" s="91"/>
      <c r="AQ40" s="91"/>
    </row>
    <row r="41" spans="1:43" s="214" customFormat="1">
      <c r="A41" s="49" t="s">
        <v>54</v>
      </c>
      <c r="B41" s="49"/>
      <c r="C41" s="49" t="s">
        <v>7</v>
      </c>
      <c r="D41" s="49"/>
      <c r="E41" s="104" t="s">
        <v>33</v>
      </c>
      <c r="F41" s="105"/>
      <c r="G41" s="105"/>
      <c r="H41" s="105"/>
      <c r="I41" s="105"/>
      <c r="J41" s="105"/>
      <c r="K41" s="105"/>
      <c r="L41" s="105"/>
      <c r="M41" s="105"/>
      <c r="N41" s="105"/>
      <c r="O41" s="105"/>
      <c r="P41" s="105"/>
      <c r="Q41" s="105"/>
      <c r="R41" s="105"/>
      <c r="S41" s="365" t="s">
        <v>57</v>
      </c>
      <c r="T41" s="366"/>
      <c r="U41" s="366"/>
      <c r="V41" s="367"/>
      <c r="W41" s="242"/>
      <c r="X41" s="242"/>
      <c r="Y41" s="242"/>
      <c r="Z41" s="91"/>
      <c r="AA41" s="32"/>
      <c r="AB41" s="213"/>
      <c r="AC41" s="213"/>
      <c r="AD41" s="13"/>
      <c r="AE41" s="91"/>
      <c r="AF41" s="91"/>
      <c r="AG41" s="119" t="s">
        <v>34</v>
      </c>
      <c r="AH41" s="119" t="s">
        <v>48</v>
      </c>
      <c r="AI41" s="119" t="s">
        <v>165</v>
      </c>
      <c r="AJ41" s="119" t="s">
        <v>211</v>
      </c>
      <c r="AK41" s="119" t="s">
        <v>1</v>
      </c>
      <c r="AL41" s="91"/>
      <c r="AM41" s="91"/>
      <c r="AN41" s="91"/>
      <c r="AO41" s="91"/>
      <c r="AP41" s="91"/>
      <c r="AQ41" s="91"/>
    </row>
    <row r="42" spans="1:43" s="214" customFormat="1">
      <c r="A42" s="50" t="s">
        <v>43</v>
      </c>
      <c r="B42" s="49" t="s">
        <v>40</v>
      </c>
      <c r="C42" s="50" t="s">
        <v>46</v>
      </c>
      <c r="D42" s="50" t="s">
        <v>16</v>
      </c>
      <c r="E42" s="294"/>
      <c r="F42" s="117"/>
      <c r="G42" s="117"/>
      <c r="H42" s="117"/>
      <c r="I42" s="117"/>
      <c r="J42" s="117"/>
      <c r="K42" s="117"/>
      <c r="L42" s="117"/>
      <c r="M42" s="117"/>
      <c r="N42" s="117"/>
      <c r="O42" s="117"/>
      <c r="P42" s="117"/>
      <c r="Q42" s="117"/>
      <c r="R42" s="117"/>
      <c r="S42" s="101" t="s">
        <v>2</v>
      </c>
      <c r="T42" s="101" t="s">
        <v>31</v>
      </c>
      <c r="U42" s="101" t="s">
        <v>24</v>
      </c>
      <c r="V42" s="50" t="s">
        <v>66</v>
      </c>
      <c r="W42" s="55"/>
      <c r="X42" s="55"/>
      <c r="Y42" s="55"/>
      <c r="Z42" s="91"/>
      <c r="AA42" s="32"/>
      <c r="AB42" s="213"/>
      <c r="AC42" s="213"/>
      <c r="AD42" s="13"/>
      <c r="AE42" s="91"/>
      <c r="AF42" s="91"/>
      <c r="AG42" s="148" t="s">
        <v>49</v>
      </c>
      <c r="AH42" s="148" t="s">
        <v>49</v>
      </c>
      <c r="AI42" s="148" t="s">
        <v>49</v>
      </c>
      <c r="AJ42" s="148" t="s">
        <v>49</v>
      </c>
      <c r="AK42" s="148" t="s">
        <v>50</v>
      </c>
      <c r="AL42" s="91"/>
      <c r="AM42" s="91"/>
      <c r="AN42" s="91"/>
      <c r="AO42" s="91"/>
      <c r="AP42" s="91"/>
      <c r="AQ42" s="91"/>
    </row>
    <row r="43" spans="1:43" s="214" customFormat="1">
      <c r="A43" s="361">
        <v>1</v>
      </c>
      <c r="B43" s="386" t="str">
        <f>DenStatus!C29</f>
        <v>Building a Better World</v>
      </c>
      <c r="C43" s="361">
        <v>6</v>
      </c>
      <c r="D43" s="361">
        <v>9</v>
      </c>
      <c r="E43" s="50">
        <v>1</v>
      </c>
      <c r="F43" s="50">
        <v>2</v>
      </c>
      <c r="G43" s="50">
        <v>3</v>
      </c>
      <c r="H43" s="50">
        <v>4</v>
      </c>
      <c r="I43" s="50">
        <v>5</v>
      </c>
      <c r="J43" s="50" t="s">
        <v>176</v>
      </c>
      <c r="K43" s="50" t="s">
        <v>177</v>
      </c>
      <c r="L43" s="50" t="s">
        <v>178</v>
      </c>
      <c r="M43" s="50" t="s">
        <v>319</v>
      </c>
      <c r="N43" s="159"/>
      <c r="O43" s="159"/>
      <c r="P43" s="159"/>
      <c r="Q43" s="159"/>
      <c r="R43" s="160"/>
      <c r="S43" s="361">
        <f>COUNTA(E44:R44)</f>
        <v>0</v>
      </c>
      <c r="T43" s="361">
        <f>IF(SUM(AG43:AJ44)&gt;=AK43,1,0)</f>
        <v>0</v>
      </c>
      <c r="U43" s="388"/>
      <c r="V43" s="388"/>
      <c r="W43" s="246"/>
      <c r="X43" s="246"/>
      <c r="Y43" s="246"/>
      <c r="Z43" s="91"/>
      <c r="AA43" s="32"/>
      <c r="AB43" s="213"/>
      <c r="AC43" s="213"/>
      <c r="AD43" s="13"/>
      <c r="AE43" s="91"/>
      <c r="AF43" s="91"/>
      <c r="AG43" s="361">
        <f>IF(COUNTA(E44:I44)&gt;=5,1,0)</f>
        <v>0</v>
      </c>
      <c r="AH43" s="361">
        <f>IF(COUNTA(J44:M44)&gt;=1,1,0)</f>
        <v>0</v>
      </c>
      <c r="AI43" s="361"/>
      <c r="AJ43" s="361"/>
      <c r="AK43" s="361">
        <v>2</v>
      </c>
      <c r="AL43" s="106"/>
      <c r="AM43" s="106"/>
      <c r="AN43" s="106"/>
      <c r="AO43" s="91"/>
      <c r="AP43" s="91"/>
      <c r="AQ43" s="91"/>
    </row>
    <row r="44" spans="1:43" s="214" customFormat="1" ht="13.5" thickBot="1">
      <c r="A44" s="356"/>
      <c r="B44" s="387"/>
      <c r="C44" s="355"/>
      <c r="D44" s="356"/>
      <c r="E44" s="183"/>
      <c r="F44" s="183"/>
      <c r="G44" s="183"/>
      <c r="H44" s="183"/>
      <c r="I44" s="183"/>
      <c r="J44" s="183"/>
      <c r="K44" s="183"/>
      <c r="L44" s="183"/>
      <c r="M44" s="183"/>
      <c r="N44" s="303"/>
      <c r="O44" s="303"/>
      <c r="P44" s="303"/>
      <c r="Q44" s="303"/>
      <c r="R44" s="302"/>
      <c r="S44" s="356"/>
      <c r="T44" s="356"/>
      <c r="U44" s="341"/>
      <c r="V44" s="341"/>
      <c r="W44" s="248"/>
      <c r="X44" s="248"/>
      <c r="Y44" s="248"/>
      <c r="Z44" s="91"/>
      <c r="AA44" s="32"/>
      <c r="AB44" s="213"/>
      <c r="AC44" s="213"/>
      <c r="AD44" s="13"/>
      <c r="AE44" s="91"/>
      <c r="AF44" s="91"/>
      <c r="AG44" s="343"/>
      <c r="AH44" s="343"/>
      <c r="AI44" s="343"/>
      <c r="AJ44" s="343"/>
      <c r="AK44" s="343"/>
      <c r="AL44" s="91"/>
      <c r="AM44" s="91"/>
      <c r="AN44" s="91"/>
      <c r="AO44" s="91"/>
      <c r="AP44" s="91"/>
      <c r="AQ44" s="91"/>
    </row>
    <row r="45" spans="1:43" s="214" customFormat="1">
      <c r="A45" s="342">
        <f>A43+1</f>
        <v>2</v>
      </c>
      <c r="B45" s="345" t="str">
        <f>DenStatus!C30</f>
        <v>Outdoorsman</v>
      </c>
      <c r="C45" s="342">
        <v>7</v>
      </c>
      <c r="D45" s="342">
        <v>7</v>
      </c>
      <c r="E45" s="349" t="s">
        <v>321</v>
      </c>
      <c r="F45" s="350"/>
      <c r="G45" s="351"/>
      <c r="H45" s="216">
        <v>1</v>
      </c>
      <c r="I45" s="216">
        <v>2</v>
      </c>
      <c r="J45" s="216" t="s">
        <v>154</v>
      </c>
      <c r="K45" s="216" t="s">
        <v>155</v>
      </c>
      <c r="L45" s="216" t="s">
        <v>156</v>
      </c>
      <c r="M45" s="216">
        <v>4</v>
      </c>
      <c r="N45" s="216">
        <v>5</v>
      </c>
      <c r="O45" s="218"/>
      <c r="P45" s="218"/>
      <c r="Q45" s="218"/>
      <c r="R45" s="219"/>
      <c r="S45" s="342">
        <f>COUNTA(H46:R46)</f>
        <v>0</v>
      </c>
      <c r="T45" s="342">
        <f>IF(SUM(AG45:AG48)&gt;=1,1,0)</f>
        <v>0</v>
      </c>
      <c r="U45" s="340"/>
      <c r="V45" s="340"/>
      <c r="W45" s="246"/>
      <c r="X45" s="246"/>
      <c r="Y45" s="246"/>
      <c r="Z45" s="91"/>
      <c r="AA45" s="32"/>
      <c r="AB45" s="213"/>
      <c r="AC45" s="213"/>
      <c r="AD45" s="13"/>
      <c r="AE45" s="91"/>
      <c r="AF45" s="91"/>
      <c r="AG45" s="342">
        <f>IF(COUNTA(H46:N46)&gt;=7,1,0)</f>
        <v>0</v>
      </c>
      <c r="AH45" s="342"/>
      <c r="AI45" s="342"/>
      <c r="AJ45" s="342"/>
      <c r="AK45" s="342">
        <v>1</v>
      </c>
      <c r="AL45" s="91"/>
      <c r="AM45" s="91"/>
      <c r="AN45" s="91"/>
      <c r="AO45" s="91"/>
      <c r="AP45" s="91"/>
      <c r="AQ45" s="91"/>
    </row>
    <row r="46" spans="1:43" s="214" customFormat="1" ht="13.5" thickBot="1">
      <c r="A46" s="344"/>
      <c r="B46" s="346"/>
      <c r="C46" s="355"/>
      <c r="D46" s="356"/>
      <c r="E46" s="352"/>
      <c r="F46" s="353"/>
      <c r="G46" s="354"/>
      <c r="H46" s="179"/>
      <c r="I46" s="179"/>
      <c r="J46" s="179"/>
      <c r="K46" s="179"/>
      <c r="L46" s="179"/>
      <c r="M46" s="179"/>
      <c r="N46" s="179"/>
      <c r="O46" s="210"/>
      <c r="P46" s="210"/>
      <c r="Q46" s="210"/>
      <c r="R46" s="211"/>
      <c r="S46" s="356"/>
      <c r="T46" s="344"/>
      <c r="U46" s="341"/>
      <c r="V46" s="341"/>
      <c r="W46" s="248"/>
      <c r="X46" s="248"/>
      <c r="Y46" s="248"/>
      <c r="Z46" s="91"/>
      <c r="AA46" s="32"/>
      <c r="AB46" s="213"/>
      <c r="AC46" s="213"/>
      <c r="AD46" s="13"/>
      <c r="AE46" s="91"/>
      <c r="AF46" s="91"/>
      <c r="AG46" s="343"/>
      <c r="AH46" s="343"/>
      <c r="AI46" s="343"/>
      <c r="AJ46" s="343"/>
      <c r="AK46" s="343"/>
      <c r="AL46" s="91"/>
      <c r="AM46" s="91"/>
      <c r="AN46" s="91"/>
      <c r="AO46" s="91"/>
      <c r="AP46" s="91"/>
      <c r="AQ46" s="91"/>
    </row>
    <row r="47" spans="1:43" s="214" customFormat="1">
      <c r="A47" s="328"/>
      <c r="B47" s="347"/>
      <c r="C47" s="342">
        <v>6</v>
      </c>
      <c r="D47" s="342">
        <v>6</v>
      </c>
      <c r="E47" s="349" t="s">
        <v>322</v>
      </c>
      <c r="F47" s="350"/>
      <c r="G47" s="351"/>
      <c r="H47" s="216">
        <v>1</v>
      </c>
      <c r="I47" s="216" t="s">
        <v>150</v>
      </c>
      <c r="J47" s="216" t="s">
        <v>151</v>
      </c>
      <c r="K47" s="216" t="s">
        <v>152</v>
      </c>
      <c r="L47" s="216">
        <v>3</v>
      </c>
      <c r="M47" s="216">
        <v>4</v>
      </c>
      <c r="N47" s="218"/>
      <c r="O47" s="218"/>
      <c r="P47" s="218"/>
      <c r="Q47" s="218"/>
      <c r="R47" s="219"/>
      <c r="S47" s="342">
        <f>COUNTA(H48:R48)</f>
        <v>0</v>
      </c>
      <c r="T47" s="328"/>
      <c r="U47" s="340"/>
      <c r="V47" s="340"/>
      <c r="W47" s="246"/>
      <c r="X47" s="246"/>
      <c r="Y47" s="246"/>
      <c r="Z47" s="91"/>
      <c r="AA47" s="32"/>
      <c r="AB47" s="213"/>
      <c r="AC47" s="213"/>
      <c r="AD47" s="13"/>
      <c r="AE47" s="91"/>
      <c r="AF47" s="91"/>
      <c r="AG47" s="342">
        <f>IF(COUNTA(H48:M48)&gt;=6,1,0)</f>
        <v>0</v>
      </c>
      <c r="AH47" s="342"/>
      <c r="AI47" s="342"/>
      <c r="AJ47" s="342"/>
      <c r="AK47" s="342">
        <v>1</v>
      </c>
      <c r="AL47" s="91"/>
      <c r="AM47" s="91"/>
      <c r="AN47" s="91"/>
      <c r="AO47" s="91"/>
      <c r="AP47" s="91"/>
      <c r="AQ47" s="91"/>
    </row>
    <row r="48" spans="1:43" s="214" customFormat="1" ht="13.5" thickBot="1">
      <c r="A48" s="343"/>
      <c r="B48" s="348"/>
      <c r="C48" s="355"/>
      <c r="D48" s="356"/>
      <c r="E48" s="352"/>
      <c r="F48" s="353"/>
      <c r="G48" s="354"/>
      <c r="H48" s="179"/>
      <c r="I48" s="179"/>
      <c r="J48" s="179"/>
      <c r="K48" s="179"/>
      <c r="L48" s="179"/>
      <c r="M48" s="179"/>
      <c r="N48" s="210"/>
      <c r="O48" s="210"/>
      <c r="P48" s="210"/>
      <c r="Q48" s="210"/>
      <c r="R48" s="211"/>
      <c r="S48" s="356"/>
      <c r="T48" s="343"/>
      <c r="U48" s="341"/>
      <c r="V48" s="341"/>
      <c r="W48" s="248"/>
      <c r="X48" s="248"/>
      <c r="Y48" s="248"/>
      <c r="Z48" s="91"/>
      <c r="AA48" s="32"/>
      <c r="AB48" s="213"/>
      <c r="AC48" s="213"/>
      <c r="AD48" s="13"/>
      <c r="AE48" s="91"/>
      <c r="AF48" s="91"/>
      <c r="AG48" s="343"/>
      <c r="AH48" s="343"/>
      <c r="AI48" s="343"/>
      <c r="AJ48" s="343"/>
      <c r="AK48" s="343"/>
      <c r="AL48" s="91"/>
      <c r="AM48" s="91"/>
      <c r="AN48" s="91"/>
      <c r="AO48" s="91"/>
      <c r="AP48" s="91"/>
      <c r="AQ48" s="91"/>
    </row>
    <row r="49" spans="1:43" s="214" customFormat="1">
      <c r="A49" s="342">
        <f>A45+1</f>
        <v>3</v>
      </c>
      <c r="B49" s="381" t="str">
        <f>DenStatus!C31</f>
        <v>Duty in God in Action</v>
      </c>
      <c r="C49" s="342">
        <v>4</v>
      </c>
      <c r="D49" s="342">
        <v>6</v>
      </c>
      <c r="E49" s="216">
        <v>1</v>
      </c>
      <c r="F49" s="216">
        <v>2</v>
      </c>
      <c r="G49" s="216">
        <v>3</v>
      </c>
      <c r="H49" s="216">
        <v>4</v>
      </c>
      <c r="I49" s="216">
        <v>5</v>
      </c>
      <c r="J49" s="216">
        <v>6</v>
      </c>
      <c r="K49" s="217"/>
      <c r="L49" s="201"/>
      <c r="M49" s="201"/>
      <c r="N49" s="201"/>
      <c r="O49" s="201"/>
      <c r="P49" s="201"/>
      <c r="Q49" s="201"/>
      <c r="R49" s="221"/>
      <c r="S49" s="342">
        <f>COUNTA(E50:R50)</f>
        <v>0</v>
      </c>
      <c r="T49" s="342">
        <f>IF(SUM(AG49:AJ50)&gt;=AK49,1,0)</f>
        <v>0</v>
      </c>
      <c r="U49" s="340"/>
      <c r="V49" s="340"/>
      <c r="W49" s="246"/>
      <c r="X49" s="246"/>
      <c r="Y49" s="246"/>
      <c r="Z49" s="91"/>
      <c r="AA49" s="32"/>
      <c r="AB49" s="213"/>
      <c r="AC49" s="213"/>
      <c r="AD49" s="13"/>
      <c r="AE49" s="91"/>
      <c r="AF49" s="91"/>
      <c r="AG49" s="342">
        <f>IF(COUNTA(E50:F50)&gt;=2,1,0)</f>
        <v>0</v>
      </c>
      <c r="AH49" s="342">
        <f>IF(COUNTA(G50:J50)&gt;=2,1,0)</f>
        <v>0</v>
      </c>
      <c r="AI49" s="342"/>
      <c r="AJ49" s="342"/>
      <c r="AK49" s="342">
        <v>2</v>
      </c>
      <c r="AL49" s="91"/>
      <c r="AM49" s="91"/>
      <c r="AN49" s="91"/>
      <c r="AO49" s="91"/>
      <c r="AP49" s="91"/>
      <c r="AQ49" s="91"/>
    </row>
    <row r="50" spans="1:43" s="214" customFormat="1" ht="13.5" thickBot="1">
      <c r="A50" s="380"/>
      <c r="B50" s="383"/>
      <c r="C50" s="384"/>
      <c r="D50" s="356"/>
      <c r="E50" s="179"/>
      <c r="F50" s="179"/>
      <c r="G50" s="179"/>
      <c r="H50" s="179"/>
      <c r="I50" s="179"/>
      <c r="J50" s="179"/>
      <c r="K50" s="209"/>
      <c r="L50" s="210"/>
      <c r="M50" s="210"/>
      <c r="N50" s="210"/>
      <c r="O50" s="210"/>
      <c r="P50" s="210"/>
      <c r="Q50" s="210"/>
      <c r="R50" s="211"/>
      <c r="S50" s="380"/>
      <c r="T50" s="380"/>
      <c r="U50" s="378"/>
      <c r="V50" s="378"/>
      <c r="W50" s="246"/>
      <c r="X50" s="246"/>
      <c r="Y50" s="246"/>
      <c r="Z50" s="91"/>
      <c r="AA50" s="32"/>
      <c r="AB50" s="213"/>
      <c r="AC50" s="213"/>
      <c r="AD50" s="13"/>
      <c r="AE50" s="91"/>
      <c r="AF50" s="91"/>
      <c r="AG50" s="343"/>
      <c r="AH50" s="343"/>
      <c r="AI50" s="343"/>
      <c r="AJ50" s="343"/>
      <c r="AK50" s="343"/>
      <c r="AL50" s="91"/>
      <c r="AM50" s="91"/>
      <c r="AN50" s="91"/>
      <c r="AO50" s="91"/>
      <c r="AP50" s="91"/>
      <c r="AQ50" s="91"/>
    </row>
    <row r="51" spans="1:43" s="214" customFormat="1">
      <c r="A51" s="342">
        <f>A49+1</f>
        <v>4</v>
      </c>
      <c r="B51" s="381" t="str">
        <f>DenStatus!C32</f>
        <v>Scouting Adventure</v>
      </c>
      <c r="C51" s="342">
        <v>15</v>
      </c>
      <c r="D51" s="342">
        <v>17</v>
      </c>
      <c r="E51" s="219" t="s">
        <v>169</v>
      </c>
      <c r="F51" s="219" t="s">
        <v>170</v>
      </c>
      <c r="G51" s="219" t="s">
        <v>171</v>
      </c>
      <c r="H51" s="194" t="s">
        <v>212</v>
      </c>
      <c r="I51" s="194" t="s">
        <v>213</v>
      </c>
      <c r="J51" s="194" t="s">
        <v>150</v>
      </c>
      <c r="K51" s="221" t="s">
        <v>151</v>
      </c>
      <c r="L51" s="194" t="s">
        <v>152</v>
      </c>
      <c r="M51" s="194" t="s">
        <v>153</v>
      </c>
      <c r="N51" s="194" t="s">
        <v>154</v>
      </c>
      <c r="O51" s="221" t="s">
        <v>155</v>
      </c>
      <c r="P51" s="221" t="s">
        <v>156</v>
      </c>
      <c r="Q51" s="221" t="s">
        <v>157</v>
      </c>
      <c r="R51" s="194">
        <v>4</v>
      </c>
      <c r="S51" s="342">
        <f>SUM(COUNTA(E52:R52)+COUNTA(E54:R54))</f>
        <v>0</v>
      </c>
      <c r="T51" s="342">
        <f>IF(SUM(AG51:AJ54)&gt;=AK51,1,0)</f>
        <v>0</v>
      </c>
      <c r="U51" s="340"/>
      <c r="V51" s="340"/>
      <c r="W51" s="246"/>
      <c r="X51" s="246"/>
      <c r="Y51" s="246"/>
      <c r="Z51" s="91"/>
      <c r="AA51" s="32"/>
      <c r="AB51" s="213"/>
      <c r="AC51" s="213"/>
      <c r="AD51" s="13"/>
      <c r="AE51" s="91"/>
      <c r="AF51" s="91"/>
      <c r="AG51" s="342">
        <f>IF(COUNTA(E52:G52)&gt;=3,1,0)</f>
        <v>0</v>
      </c>
      <c r="AH51" s="342">
        <f>IF((COUNTA(J52:R52)+COUNTA(E54:G54))&gt;=12,1,0)</f>
        <v>0</v>
      </c>
      <c r="AI51" s="342"/>
      <c r="AJ51" s="342"/>
      <c r="AK51" s="342">
        <v>2</v>
      </c>
      <c r="AL51" s="91"/>
      <c r="AM51" s="91"/>
      <c r="AN51" s="91"/>
      <c r="AO51" s="91"/>
      <c r="AP51" s="91"/>
      <c r="AQ51" s="91"/>
    </row>
    <row r="52" spans="1:43" s="214" customFormat="1">
      <c r="A52" s="379"/>
      <c r="B52" s="382"/>
      <c r="C52" s="379"/>
      <c r="D52" s="379"/>
      <c r="E52" s="158"/>
      <c r="F52" s="158"/>
      <c r="G52" s="158"/>
      <c r="H52" s="5"/>
      <c r="I52" s="5"/>
      <c r="J52" s="5"/>
      <c r="K52" s="5"/>
      <c r="L52" s="5"/>
      <c r="M52" s="5"/>
      <c r="N52" s="5"/>
      <c r="O52" s="5"/>
      <c r="P52" s="5"/>
      <c r="Q52" s="5"/>
      <c r="R52" s="5"/>
      <c r="S52" s="379"/>
      <c r="T52" s="379"/>
      <c r="U52" s="385"/>
      <c r="V52" s="385"/>
      <c r="W52" s="246"/>
      <c r="X52" s="246"/>
      <c r="Y52" s="246"/>
      <c r="Z52" s="91"/>
      <c r="AA52" s="32"/>
      <c r="AB52" s="213"/>
      <c r="AC52" s="213"/>
      <c r="AD52" s="13"/>
      <c r="AE52" s="91"/>
      <c r="AF52" s="91"/>
      <c r="AG52" s="328"/>
      <c r="AH52" s="328"/>
      <c r="AI52" s="328"/>
      <c r="AJ52" s="328"/>
      <c r="AK52" s="328"/>
      <c r="AL52" s="91"/>
      <c r="AM52" s="91"/>
      <c r="AN52" s="91"/>
      <c r="AO52" s="91"/>
      <c r="AP52" s="91"/>
      <c r="AQ52" s="91"/>
    </row>
    <row r="53" spans="1:43" s="214" customFormat="1">
      <c r="A53" s="379"/>
      <c r="B53" s="382"/>
      <c r="C53" s="379"/>
      <c r="D53" s="379"/>
      <c r="E53" s="222" t="s">
        <v>200</v>
      </c>
      <c r="F53" s="113" t="s">
        <v>201</v>
      </c>
      <c r="G53" s="113">
        <v>6</v>
      </c>
      <c r="H53" s="195"/>
      <c r="I53" s="159"/>
      <c r="J53" s="159"/>
      <c r="K53" s="159"/>
      <c r="L53" s="159"/>
      <c r="M53" s="159"/>
      <c r="N53" s="159"/>
      <c r="O53" s="159"/>
      <c r="P53" s="159"/>
      <c r="Q53" s="159"/>
      <c r="R53" s="160"/>
      <c r="S53" s="379"/>
      <c r="T53" s="379"/>
      <c r="U53" s="385"/>
      <c r="V53" s="385"/>
      <c r="W53" s="246"/>
      <c r="X53" s="246"/>
      <c r="Y53" s="246"/>
      <c r="Z53" s="91"/>
      <c r="AA53" s="32"/>
      <c r="AB53" s="213"/>
      <c r="AC53" s="213"/>
      <c r="AD53" s="13"/>
      <c r="AE53" s="91"/>
      <c r="AF53" s="91"/>
      <c r="AG53" s="328"/>
      <c r="AH53" s="328"/>
      <c r="AI53" s="328"/>
      <c r="AJ53" s="328"/>
      <c r="AK53" s="328"/>
      <c r="AL53" s="91"/>
      <c r="AM53" s="91"/>
      <c r="AN53" s="91"/>
      <c r="AO53" s="91"/>
      <c r="AP53" s="91"/>
      <c r="AQ53" s="91"/>
    </row>
    <row r="54" spans="1:43" s="214" customFormat="1" ht="13.5" thickBot="1">
      <c r="A54" s="380"/>
      <c r="B54" s="383"/>
      <c r="C54" s="384"/>
      <c r="D54" s="356"/>
      <c r="E54" s="179"/>
      <c r="F54" s="265"/>
      <c r="G54" s="265"/>
      <c r="H54" s="209"/>
      <c r="I54" s="210"/>
      <c r="J54" s="210"/>
      <c r="K54" s="210"/>
      <c r="L54" s="210"/>
      <c r="M54" s="210"/>
      <c r="N54" s="210"/>
      <c r="O54" s="210"/>
      <c r="P54" s="210"/>
      <c r="Q54" s="210"/>
      <c r="R54" s="211"/>
      <c r="S54" s="380"/>
      <c r="T54" s="380"/>
      <c r="U54" s="378"/>
      <c r="V54" s="378"/>
      <c r="W54" s="246"/>
      <c r="X54" s="246"/>
      <c r="Y54" s="246"/>
      <c r="Z54" s="91"/>
      <c r="AA54" s="226"/>
      <c r="AB54" s="213"/>
      <c r="AC54" s="213"/>
      <c r="AD54" s="13"/>
      <c r="AE54" s="91"/>
      <c r="AF54" s="91"/>
      <c r="AG54" s="343"/>
      <c r="AH54" s="343"/>
      <c r="AI54" s="343"/>
      <c r="AJ54" s="343"/>
      <c r="AK54" s="343"/>
      <c r="AL54" s="91"/>
      <c r="AM54" s="91"/>
      <c r="AN54" s="91"/>
      <c r="AO54" s="91"/>
      <c r="AP54" s="91"/>
      <c r="AQ54" s="91"/>
    </row>
    <row r="55" spans="1:43" s="214" customFormat="1">
      <c r="A55" s="220"/>
      <c r="B55" s="262" t="s">
        <v>238</v>
      </c>
      <c r="C55" s="101">
        <f>IF(SUM(T43:T54)&gt;=4,"X",0)</f>
        <v>0</v>
      </c>
      <c r="D55" s="223" t="s">
        <v>284</v>
      </c>
      <c r="E55" s="55"/>
      <c r="F55" s="55"/>
      <c r="G55" s="55"/>
      <c r="H55" s="55"/>
      <c r="I55" s="55"/>
      <c r="J55" s="55"/>
      <c r="K55" s="55"/>
      <c r="L55" s="55"/>
      <c r="M55" s="55"/>
      <c r="N55" s="55"/>
      <c r="O55" s="55"/>
      <c r="P55" s="55"/>
      <c r="Q55" s="55"/>
      <c r="R55" s="55"/>
      <c r="S55" s="55"/>
      <c r="T55" s="55"/>
      <c r="U55" s="224"/>
      <c r="V55" s="225"/>
      <c r="W55" s="225"/>
      <c r="X55" s="225"/>
      <c r="Y55" s="225"/>
      <c r="Z55" s="91"/>
      <c r="AA55" s="226"/>
      <c r="AB55" s="213"/>
      <c r="AC55" s="213"/>
      <c r="AD55" s="13"/>
      <c r="AE55" s="91"/>
      <c r="AF55" s="91"/>
      <c r="AG55" s="91"/>
      <c r="AH55" s="91"/>
      <c r="AI55" s="91"/>
      <c r="AJ55" s="91"/>
      <c r="AK55" s="91"/>
      <c r="AL55" s="91"/>
      <c r="AM55" s="91"/>
      <c r="AN55" s="91"/>
      <c r="AO55" s="91"/>
      <c r="AP55" s="91"/>
      <c r="AQ55" s="91"/>
    </row>
    <row r="56" spans="1:43" s="214" customFormat="1">
      <c r="A56" s="91"/>
      <c r="B56" s="106"/>
      <c r="C56" s="55"/>
      <c r="D56" s="52"/>
      <c r="E56" s="52"/>
      <c r="F56" s="52"/>
      <c r="G56" s="52"/>
      <c r="H56" s="52"/>
      <c r="I56" s="52"/>
      <c r="J56" s="52"/>
      <c r="K56" s="52"/>
      <c r="L56" s="52"/>
      <c r="M56" s="52"/>
      <c r="N56" s="52"/>
      <c r="O56" s="52"/>
      <c r="P56" s="52"/>
      <c r="Q56" s="52"/>
      <c r="R56" s="52"/>
      <c r="S56" s="91"/>
      <c r="T56" s="91"/>
      <c r="U56" s="91"/>
      <c r="V56" s="91"/>
      <c r="W56" s="91"/>
      <c r="X56" s="91"/>
      <c r="Y56" s="91"/>
      <c r="Z56" s="91"/>
      <c r="AA56" s="32"/>
      <c r="AB56" s="213"/>
      <c r="AC56" s="213"/>
      <c r="AD56" s="13"/>
      <c r="AE56" s="91"/>
      <c r="AF56" s="91"/>
      <c r="AG56" s="253" t="s">
        <v>216</v>
      </c>
      <c r="AH56" s="309"/>
      <c r="AI56" s="309"/>
      <c r="AJ56" s="309"/>
      <c r="AK56" s="93"/>
      <c r="AL56" s="91"/>
      <c r="AM56" s="91"/>
      <c r="AN56" s="91"/>
      <c r="AO56" s="91"/>
      <c r="AP56" s="91"/>
      <c r="AQ56" s="91"/>
    </row>
    <row r="57" spans="1:43" s="214" customFormat="1">
      <c r="A57" s="96" t="s">
        <v>214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32"/>
      <c r="AB57" s="213"/>
      <c r="AC57" s="213"/>
      <c r="AD57" s="13"/>
      <c r="AE57" s="91"/>
      <c r="AF57" s="91"/>
      <c r="AG57" s="220" t="s">
        <v>26</v>
      </c>
      <c r="AH57" s="310"/>
      <c r="AI57" s="310"/>
      <c r="AJ57" s="310"/>
      <c r="AK57" s="311"/>
      <c r="AL57" s="91"/>
      <c r="AM57" s="91"/>
      <c r="AN57" s="91"/>
      <c r="AO57" s="91"/>
      <c r="AP57" s="91"/>
      <c r="AQ57" s="91"/>
    </row>
    <row r="58" spans="1:43" s="214" customFormat="1">
      <c r="A58" s="49" t="s">
        <v>5</v>
      </c>
      <c r="B58" s="49"/>
      <c r="C58" s="49" t="s">
        <v>7</v>
      </c>
      <c r="D58" s="49"/>
      <c r="E58" s="227" t="s">
        <v>33</v>
      </c>
      <c r="F58" s="105"/>
      <c r="G58" s="105"/>
      <c r="H58" s="105"/>
      <c r="I58" s="105"/>
      <c r="J58" s="105"/>
      <c r="K58" s="105"/>
      <c r="L58" s="105"/>
      <c r="M58" s="105"/>
      <c r="N58" s="105"/>
      <c r="O58" s="105"/>
      <c r="P58" s="105"/>
      <c r="Q58" s="105"/>
      <c r="R58" s="105"/>
      <c r="S58" s="365" t="s">
        <v>4</v>
      </c>
      <c r="T58" s="366"/>
      <c r="U58" s="366"/>
      <c r="V58" s="367"/>
      <c r="W58" s="242"/>
      <c r="X58" s="242"/>
      <c r="Y58" s="242"/>
      <c r="Z58" s="91"/>
      <c r="AA58" s="226"/>
      <c r="AB58" s="213"/>
      <c r="AC58" s="213"/>
      <c r="AD58" s="13"/>
      <c r="AE58" s="91"/>
      <c r="AF58" s="91"/>
      <c r="AG58" s="119" t="s">
        <v>34</v>
      </c>
      <c r="AH58" s="119" t="s">
        <v>48</v>
      </c>
      <c r="AI58" s="119" t="s">
        <v>165</v>
      </c>
      <c r="AJ58" s="119" t="s">
        <v>211</v>
      </c>
      <c r="AK58" s="119" t="s">
        <v>1</v>
      </c>
      <c r="AL58" s="91"/>
      <c r="AM58" s="91"/>
      <c r="AN58" s="91"/>
      <c r="AO58" s="91"/>
      <c r="AP58" s="91"/>
      <c r="AQ58" s="91"/>
    </row>
    <row r="59" spans="1:43" s="214" customFormat="1">
      <c r="A59" s="50" t="s">
        <v>43</v>
      </c>
      <c r="B59" s="49" t="s">
        <v>40</v>
      </c>
      <c r="C59" s="50" t="s">
        <v>46</v>
      </c>
      <c r="D59" s="228" t="s">
        <v>16</v>
      </c>
      <c r="E59" s="51">
        <v>1</v>
      </c>
      <c r="F59" s="294"/>
      <c r="G59" s="117"/>
      <c r="H59" s="117"/>
      <c r="I59" s="117"/>
      <c r="J59" s="117"/>
      <c r="K59" s="117"/>
      <c r="L59" s="117"/>
      <c r="M59" s="117"/>
      <c r="N59" s="117"/>
      <c r="O59" s="117"/>
      <c r="P59" s="117"/>
      <c r="Q59" s="117"/>
      <c r="R59" s="117"/>
      <c r="S59" s="50" t="s">
        <v>2</v>
      </c>
      <c r="T59" s="50" t="s">
        <v>31</v>
      </c>
      <c r="U59" s="50" t="s">
        <v>24</v>
      </c>
      <c r="V59" s="50" t="s">
        <v>66</v>
      </c>
      <c r="W59" s="55"/>
      <c r="X59" s="55"/>
      <c r="Y59" s="55"/>
      <c r="Z59" s="91"/>
      <c r="AA59" s="226"/>
      <c r="AB59" s="213"/>
      <c r="AC59" s="213"/>
      <c r="AD59" s="13"/>
      <c r="AE59" s="91"/>
      <c r="AF59" s="91"/>
      <c r="AG59" s="148" t="s">
        <v>49</v>
      </c>
      <c r="AH59" s="148" t="s">
        <v>49</v>
      </c>
      <c r="AI59" s="148" t="s">
        <v>49</v>
      </c>
      <c r="AJ59" s="148" t="s">
        <v>49</v>
      </c>
      <c r="AK59" s="148" t="s">
        <v>50</v>
      </c>
      <c r="AL59" s="91"/>
      <c r="AM59" s="91"/>
      <c r="AN59" s="91"/>
      <c r="AO59" s="91"/>
      <c r="AP59" s="91"/>
      <c r="AQ59" s="91"/>
    </row>
    <row r="60" spans="1:43" s="214" customFormat="1" ht="25.5">
      <c r="A60" s="113">
        <v>1</v>
      </c>
      <c r="B60" s="114" t="str">
        <f>DenStatus!C36</f>
        <v>Be Active Den Member for 6 months</v>
      </c>
      <c r="C60" s="113">
        <v>1</v>
      </c>
      <c r="D60" s="229">
        <v>1</v>
      </c>
      <c r="E60" s="158"/>
      <c r="F60" s="229"/>
      <c r="G60" s="230"/>
      <c r="H60" s="230"/>
      <c r="I60" s="230"/>
      <c r="J60" s="230"/>
      <c r="K60" s="230"/>
      <c r="L60" s="230"/>
      <c r="M60" s="230"/>
      <c r="N60" s="230"/>
      <c r="O60" s="230"/>
      <c r="P60" s="230"/>
      <c r="Q60" s="230"/>
      <c r="R60" s="230"/>
      <c r="S60" s="113">
        <f>COUNTA(E60:R60)</f>
        <v>0</v>
      </c>
      <c r="T60" s="113">
        <f>IF(SUM(AG60:AJ60)&gt;=AK60,1,0)</f>
        <v>0</v>
      </c>
      <c r="U60" s="188"/>
      <c r="V60" s="188"/>
      <c r="W60" s="246"/>
      <c r="X60" s="246"/>
      <c r="Y60" s="246"/>
      <c r="Z60" s="91"/>
      <c r="AA60" s="32"/>
      <c r="AB60" s="213"/>
      <c r="AC60" s="213"/>
      <c r="AD60" s="13"/>
      <c r="AE60" s="91"/>
      <c r="AF60" s="91"/>
      <c r="AG60" s="113">
        <f>IF(S60&gt;=C60,1,0)</f>
        <v>0</v>
      </c>
      <c r="AH60" s="113"/>
      <c r="AI60" s="113"/>
      <c r="AJ60" s="113"/>
      <c r="AK60" s="113">
        <v>1</v>
      </c>
      <c r="AL60" s="91"/>
      <c r="AM60" s="91"/>
      <c r="AN60" s="91"/>
      <c r="AO60" s="91"/>
      <c r="AP60" s="91"/>
      <c r="AQ60" s="91"/>
    </row>
    <row r="61" spans="1:43" s="214" customFormat="1" ht="13.5" customHeight="1">
      <c r="A61" s="50">
        <v>2</v>
      </c>
      <c r="B61" s="49" t="str">
        <f>DenStatus!C37</f>
        <v>Child Protection</v>
      </c>
      <c r="C61" s="50">
        <v>1</v>
      </c>
      <c r="D61" s="294">
        <v>1</v>
      </c>
      <c r="E61" s="5"/>
      <c r="F61" s="294"/>
      <c r="G61" s="117"/>
      <c r="H61" s="117"/>
      <c r="I61" s="117"/>
      <c r="J61" s="117"/>
      <c r="K61" s="117"/>
      <c r="L61" s="117"/>
      <c r="M61" s="117"/>
      <c r="N61" s="117"/>
      <c r="O61" s="117"/>
      <c r="P61" s="117"/>
      <c r="Q61" s="117"/>
      <c r="R61" s="117"/>
      <c r="S61" s="50">
        <f>COUNTA(E61:R61)</f>
        <v>0</v>
      </c>
      <c r="T61" s="50">
        <f>IF(SUM(AG61:AJ61)&gt;=AK61,1,0)</f>
        <v>0</v>
      </c>
      <c r="U61" s="13"/>
      <c r="V61" s="13"/>
      <c r="W61" s="249"/>
      <c r="X61" s="249"/>
      <c r="Y61" s="249"/>
      <c r="Z61" s="91"/>
      <c r="AA61" s="32"/>
      <c r="AB61" s="213"/>
      <c r="AC61" s="213"/>
      <c r="AD61" s="13"/>
      <c r="AE61" s="91"/>
      <c r="AF61" s="91"/>
      <c r="AG61" s="50">
        <f>IF(S61&gt;=C61,1,0)</f>
        <v>0</v>
      </c>
      <c r="AH61" s="50"/>
      <c r="AI61" s="50"/>
      <c r="AJ61" s="50"/>
      <c r="AK61" s="50">
        <v>1</v>
      </c>
      <c r="AL61" s="91"/>
      <c r="AM61" s="91"/>
      <c r="AN61" s="91"/>
      <c r="AO61" s="91"/>
      <c r="AP61" s="91"/>
      <c r="AQ61" s="91"/>
    </row>
    <row r="62" spans="1:43" s="214" customFormat="1" ht="12.75" customHeight="1" thickBot="1">
      <c r="A62" s="267">
        <v>3</v>
      </c>
      <c r="B62" s="215" t="str">
        <f>DenStatus!C38</f>
        <v>Cyber Chip</v>
      </c>
      <c r="C62" s="267">
        <v>1</v>
      </c>
      <c r="D62" s="268">
        <v>1</v>
      </c>
      <c r="E62" s="179"/>
      <c r="F62" s="268"/>
      <c r="G62" s="269"/>
      <c r="H62" s="269"/>
      <c r="I62" s="269"/>
      <c r="J62" s="269"/>
      <c r="K62" s="269"/>
      <c r="L62" s="269"/>
      <c r="M62" s="269"/>
      <c r="N62" s="269"/>
      <c r="O62" s="269"/>
      <c r="P62" s="269"/>
      <c r="Q62" s="269"/>
      <c r="R62" s="269"/>
      <c r="S62" s="267">
        <f>COUNTA(E62:R62)</f>
        <v>0</v>
      </c>
      <c r="T62" s="267">
        <f>IF(SUM(AG62:AJ62)&gt;=AK62,1,0)</f>
        <v>0</v>
      </c>
      <c r="U62" s="270"/>
      <c r="V62" s="270"/>
      <c r="W62" s="249"/>
      <c r="X62" s="249"/>
      <c r="Y62" s="249"/>
      <c r="Z62" s="91"/>
      <c r="AA62" s="32"/>
      <c r="AB62" s="213"/>
      <c r="AC62" s="213"/>
      <c r="AD62" s="13"/>
      <c r="AE62" s="91"/>
      <c r="AF62" s="91"/>
      <c r="AG62" s="50">
        <f>IF(S62&gt;=C62,1,0)</f>
        <v>0</v>
      </c>
      <c r="AH62" s="50"/>
      <c r="AI62" s="50"/>
      <c r="AJ62" s="50"/>
      <c r="AK62" s="50">
        <v>1</v>
      </c>
      <c r="AL62" s="91"/>
      <c r="AM62" s="91"/>
      <c r="AN62" s="91"/>
      <c r="AO62" s="91"/>
      <c r="AP62" s="91"/>
      <c r="AQ62" s="271"/>
    </row>
    <row r="63" spans="1:43" s="214" customFormat="1" ht="12.75" customHeight="1" thickTop="1">
      <c r="A63" s="266"/>
      <c r="B63" s="262" t="s">
        <v>239</v>
      </c>
      <c r="C63" s="101">
        <f>IF(SUM(T60:T62)&gt;=3,"X",0)</f>
        <v>0</v>
      </c>
      <c r="D63" s="223" t="s">
        <v>284</v>
      </c>
      <c r="E63" s="52"/>
      <c r="F63" s="55"/>
      <c r="G63" s="55"/>
      <c r="H63" s="55"/>
      <c r="I63" s="55"/>
      <c r="J63" s="55"/>
      <c r="K63" s="55"/>
      <c r="L63" s="55"/>
      <c r="M63" s="55"/>
      <c r="N63" s="55"/>
      <c r="O63" s="55"/>
      <c r="P63" s="55"/>
      <c r="Q63" s="55"/>
      <c r="R63" s="55"/>
      <c r="S63" s="55"/>
      <c r="T63" s="55"/>
      <c r="U63" s="224"/>
      <c r="V63" s="225"/>
      <c r="W63" s="225"/>
      <c r="X63" s="249"/>
      <c r="Y63" s="249"/>
      <c r="Z63" s="91"/>
      <c r="AA63" s="2"/>
      <c r="AB63" s="3"/>
      <c r="AC63" s="3"/>
      <c r="AD63" s="186"/>
      <c r="AE63" s="91"/>
      <c r="AF63" s="91"/>
      <c r="AG63" s="91"/>
      <c r="AH63" s="91"/>
      <c r="AI63" s="91"/>
      <c r="AJ63" s="91"/>
      <c r="AK63" s="91"/>
      <c r="AL63" s="91"/>
      <c r="AM63" s="91"/>
      <c r="AN63" s="119" t="s">
        <v>246</v>
      </c>
      <c r="AO63" s="106"/>
      <c r="AP63" s="106"/>
      <c r="AQ63" s="276" t="s">
        <v>248</v>
      </c>
    </row>
    <row r="64" spans="1:43">
      <c r="A64" s="95"/>
      <c r="B64" s="95"/>
      <c r="C64" s="95"/>
      <c r="D64" s="95"/>
      <c r="E64" s="95"/>
      <c r="F64" s="95"/>
      <c r="G64" s="95"/>
      <c r="H64" s="95"/>
      <c r="I64" s="95"/>
      <c r="J64" s="95"/>
      <c r="K64" s="95"/>
      <c r="L64" s="95"/>
      <c r="M64" s="95"/>
      <c r="N64" s="95"/>
      <c r="O64" s="95"/>
      <c r="P64" s="95"/>
      <c r="Q64" s="95"/>
      <c r="R64" s="95"/>
      <c r="S64" s="95"/>
      <c r="T64" s="95"/>
      <c r="U64" s="95"/>
      <c r="V64" s="95"/>
      <c r="W64" s="119" t="s">
        <v>65</v>
      </c>
      <c r="X64" s="369" t="s">
        <v>252</v>
      </c>
      <c r="Y64" s="370"/>
      <c r="Z64" s="95"/>
      <c r="AA64" s="2"/>
      <c r="AB64" s="3"/>
      <c r="AC64" s="3"/>
      <c r="AD64" s="186"/>
      <c r="AE64" s="95"/>
      <c r="AF64" s="95"/>
      <c r="AG64" s="253" t="s">
        <v>234</v>
      </c>
      <c r="AH64" s="309"/>
      <c r="AI64" s="309"/>
      <c r="AJ64" s="305"/>
      <c r="AK64" s="306"/>
      <c r="AL64" s="95"/>
      <c r="AM64" s="95"/>
      <c r="AN64" s="252" t="s">
        <v>267</v>
      </c>
      <c r="AO64" s="106"/>
      <c r="AP64" s="106"/>
      <c r="AQ64" s="277" t="s">
        <v>256</v>
      </c>
    </row>
    <row r="65" spans="1:43">
      <c r="A65" s="96" t="s">
        <v>240</v>
      </c>
      <c r="B65" s="95"/>
      <c r="C65" s="95"/>
      <c r="D65" s="95"/>
      <c r="E65" s="95"/>
      <c r="F65" s="95"/>
      <c r="G65" s="95"/>
      <c r="H65" s="95"/>
      <c r="I65" s="95"/>
      <c r="J65" s="95"/>
      <c r="K65" s="95"/>
      <c r="L65" s="95"/>
      <c r="M65" s="95"/>
      <c r="N65" s="95"/>
      <c r="O65" s="95"/>
      <c r="P65" s="95"/>
      <c r="Q65" s="95"/>
      <c r="R65" s="95"/>
      <c r="S65" s="95"/>
      <c r="T65" s="95"/>
      <c r="U65" s="95"/>
      <c r="V65" s="95"/>
      <c r="W65" s="191" t="s">
        <v>269</v>
      </c>
      <c r="X65" s="371"/>
      <c r="Y65" s="372"/>
      <c r="Z65" s="95"/>
      <c r="AA65" s="2"/>
      <c r="AB65" s="3"/>
      <c r="AC65" s="3"/>
      <c r="AD65" s="186"/>
      <c r="AE65" s="95"/>
      <c r="AF65" s="95"/>
      <c r="AG65" s="184" t="s">
        <v>26</v>
      </c>
      <c r="AH65" s="307"/>
      <c r="AI65" s="307"/>
      <c r="AJ65" s="307"/>
      <c r="AK65" s="308"/>
      <c r="AL65" s="119" t="s">
        <v>242</v>
      </c>
      <c r="AM65" s="253" t="s">
        <v>243</v>
      </c>
      <c r="AN65" s="252" t="s">
        <v>270</v>
      </c>
      <c r="AO65" s="119" t="s">
        <v>266</v>
      </c>
      <c r="AP65" s="281" t="s">
        <v>268</v>
      </c>
      <c r="AQ65" s="280" t="s">
        <v>257</v>
      </c>
    </row>
    <row r="66" spans="1:43">
      <c r="A66" s="49" t="s">
        <v>55</v>
      </c>
      <c r="B66" s="135"/>
      <c r="C66" s="49" t="s">
        <v>56</v>
      </c>
      <c r="D66" s="135"/>
      <c r="E66" s="138" t="s">
        <v>33</v>
      </c>
      <c r="F66" s="143"/>
      <c r="G66" s="143"/>
      <c r="H66" s="143"/>
      <c r="I66" s="143"/>
      <c r="J66" s="143"/>
      <c r="K66" s="143"/>
      <c r="L66" s="143"/>
      <c r="M66" s="143"/>
      <c r="N66" s="143"/>
      <c r="O66" s="143"/>
      <c r="P66" s="143"/>
      <c r="Q66" s="143"/>
      <c r="R66" s="143"/>
      <c r="S66" s="365" t="s">
        <v>58</v>
      </c>
      <c r="T66" s="366"/>
      <c r="U66" s="366"/>
      <c r="V66" s="367"/>
      <c r="W66" s="257" t="s">
        <v>247</v>
      </c>
      <c r="X66" s="373"/>
      <c r="Y66" s="374"/>
      <c r="Z66" s="95"/>
      <c r="AA66" s="2"/>
      <c r="AB66" s="3"/>
      <c r="AC66" s="3"/>
      <c r="AD66" s="186"/>
      <c r="AE66" s="95"/>
      <c r="AF66" s="95"/>
      <c r="AG66" s="157" t="s">
        <v>34</v>
      </c>
      <c r="AH66" s="119" t="s">
        <v>48</v>
      </c>
      <c r="AI66" s="119" t="s">
        <v>165</v>
      </c>
      <c r="AJ66" s="119" t="s">
        <v>211</v>
      </c>
      <c r="AK66" s="157" t="s">
        <v>1</v>
      </c>
      <c r="AL66" s="252" t="s">
        <v>65</v>
      </c>
      <c r="AM66" s="223" t="s">
        <v>65</v>
      </c>
      <c r="AN66" s="254" t="s">
        <v>250</v>
      </c>
      <c r="AO66" s="252" t="s">
        <v>242</v>
      </c>
      <c r="AP66" s="282" t="s">
        <v>243</v>
      </c>
      <c r="AQ66" s="280" t="s">
        <v>258</v>
      </c>
    </row>
    <row r="67" spans="1:43" ht="13.5" thickBot="1">
      <c r="A67" s="136" t="s">
        <v>43</v>
      </c>
      <c r="B67" s="135" t="s">
        <v>40</v>
      </c>
      <c r="C67" s="136" t="s">
        <v>46</v>
      </c>
      <c r="D67" s="136" t="s">
        <v>16</v>
      </c>
      <c r="E67" s="295"/>
      <c r="F67" s="175"/>
      <c r="G67" s="175"/>
      <c r="H67" s="175"/>
      <c r="I67" s="175"/>
      <c r="J67" s="175"/>
      <c r="K67" s="175"/>
      <c r="L67" s="175"/>
      <c r="M67" s="175"/>
      <c r="N67" s="175"/>
      <c r="O67" s="175"/>
      <c r="P67" s="175"/>
      <c r="Q67" s="175"/>
      <c r="R67" s="175"/>
      <c r="S67" s="136" t="s">
        <v>2</v>
      </c>
      <c r="T67" s="136" t="s">
        <v>31</v>
      </c>
      <c r="U67" s="136" t="s">
        <v>24</v>
      </c>
      <c r="V67" s="50" t="s">
        <v>66</v>
      </c>
      <c r="W67" s="101" t="s">
        <v>249</v>
      </c>
      <c r="X67" s="250" t="s">
        <v>242</v>
      </c>
      <c r="Y67" s="250" t="s">
        <v>243</v>
      </c>
      <c r="Z67" s="95"/>
      <c r="AA67" s="2"/>
      <c r="AB67" s="3"/>
      <c r="AC67" s="3"/>
      <c r="AD67" s="186"/>
      <c r="AE67" s="95"/>
      <c r="AF67" s="95"/>
      <c r="AG67" s="251" t="s">
        <v>49</v>
      </c>
      <c r="AH67" s="148" t="s">
        <v>49</v>
      </c>
      <c r="AI67" s="148" t="s">
        <v>49</v>
      </c>
      <c r="AJ67" s="251" t="s">
        <v>49</v>
      </c>
      <c r="AK67" s="251" t="s">
        <v>50</v>
      </c>
      <c r="AL67" s="148" t="s">
        <v>245</v>
      </c>
      <c r="AM67" s="220" t="s">
        <v>245</v>
      </c>
      <c r="AN67" s="148" t="s">
        <v>251</v>
      </c>
      <c r="AO67" s="148" t="s">
        <v>65</v>
      </c>
      <c r="AP67" s="279" t="s">
        <v>65</v>
      </c>
      <c r="AQ67" s="280" t="s">
        <v>307</v>
      </c>
    </row>
    <row r="68" spans="1:43" ht="14.25" thickTop="1" thickBot="1">
      <c r="A68" s="357">
        <v>1</v>
      </c>
      <c r="B68" s="395" t="str">
        <f>DenStatus!C42</f>
        <v>Adventures in Science</v>
      </c>
      <c r="C68" s="361">
        <v>6</v>
      </c>
      <c r="D68" s="361">
        <v>11</v>
      </c>
      <c r="E68" s="136">
        <v>1</v>
      </c>
      <c r="F68" s="136">
        <v>2</v>
      </c>
      <c r="G68" s="50" t="s">
        <v>154</v>
      </c>
      <c r="H68" s="50" t="s">
        <v>155</v>
      </c>
      <c r="I68" s="50" t="s">
        <v>156</v>
      </c>
      <c r="J68" s="50" t="s">
        <v>157</v>
      </c>
      <c r="K68" s="50" t="s">
        <v>158</v>
      </c>
      <c r="L68" s="50" t="s">
        <v>159</v>
      </c>
      <c r="M68" s="50" t="s">
        <v>160</v>
      </c>
      <c r="N68" s="50" t="s">
        <v>161</v>
      </c>
      <c r="O68" s="50" t="s">
        <v>162</v>
      </c>
      <c r="P68" s="195"/>
      <c r="Q68" s="159"/>
      <c r="R68" s="159"/>
      <c r="S68" s="357">
        <f>COUNTA(E69:R69)</f>
        <v>0</v>
      </c>
      <c r="T68" s="357">
        <f>IF(SUM(AG68:AJ69)&gt;=AK68,1,0)</f>
        <v>0</v>
      </c>
      <c r="U68" s="377"/>
      <c r="V68" s="377"/>
      <c r="W68" s="402" t="str">
        <f>IF(AN68&gt;1,"ERROR",IF(AN68=1,"OK",""))</f>
        <v/>
      </c>
      <c r="X68" s="364"/>
      <c r="Y68" s="364"/>
      <c r="Z68" s="95"/>
      <c r="AA68" s="2"/>
      <c r="AB68" s="3"/>
      <c r="AC68" s="3"/>
      <c r="AD68" s="186"/>
      <c r="AE68" s="95"/>
      <c r="AF68" s="95"/>
      <c r="AG68" s="357">
        <f>IF(COUNTA(E69:F69)&gt;=2,1,0)</f>
        <v>0</v>
      </c>
      <c r="AH68" s="357">
        <f>IF(COUNTA(G69:O69)&gt;=4,1,0)</f>
        <v>0</v>
      </c>
      <c r="AI68" s="357"/>
      <c r="AJ68" s="357"/>
      <c r="AK68" s="357">
        <v>2</v>
      </c>
      <c r="AL68" s="357">
        <f>COUNTA(X68)</f>
        <v>0</v>
      </c>
      <c r="AM68" s="357">
        <f>COUNTA(Y68)</f>
        <v>0</v>
      </c>
      <c r="AN68" s="357">
        <f>SUM(AL68:AM69)</f>
        <v>0</v>
      </c>
      <c r="AO68" s="357">
        <f>IF(AN68&gt;1,0,IF(T68+AL68=2,1,0))</f>
        <v>0</v>
      </c>
      <c r="AP68" s="358">
        <f>IF(AN68&gt;1,0,IF(T68+AM68=2,1,0))</f>
        <v>0</v>
      </c>
      <c r="AQ68" s="278" t="s">
        <v>255</v>
      </c>
    </row>
    <row r="69" spans="1:43" ht="14.25" thickTop="1" thickBot="1">
      <c r="A69" s="394"/>
      <c r="B69" s="348"/>
      <c r="C69" s="343"/>
      <c r="D69" s="343"/>
      <c r="E69" s="179"/>
      <c r="F69" s="179"/>
      <c r="G69" s="179"/>
      <c r="H69" s="179"/>
      <c r="I69" s="179"/>
      <c r="J69" s="179"/>
      <c r="K69" s="179"/>
      <c r="L69" s="179"/>
      <c r="M69" s="179"/>
      <c r="N69" s="179"/>
      <c r="O69" s="179"/>
      <c r="P69" s="196"/>
      <c r="Q69" s="197"/>
      <c r="R69" s="197"/>
      <c r="S69" s="394"/>
      <c r="T69" s="394"/>
      <c r="U69" s="376"/>
      <c r="V69" s="376"/>
      <c r="W69" s="403"/>
      <c r="X69" s="368"/>
      <c r="Y69" s="363"/>
      <c r="Z69" s="95"/>
      <c r="AA69" s="2"/>
      <c r="AB69" s="3"/>
      <c r="AC69" s="3"/>
      <c r="AD69" s="186"/>
      <c r="AE69" s="95"/>
      <c r="AF69" s="95"/>
      <c r="AG69" s="343"/>
      <c r="AH69" s="343"/>
      <c r="AI69" s="343"/>
      <c r="AJ69" s="343"/>
      <c r="AK69" s="343"/>
      <c r="AL69" s="343"/>
      <c r="AM69" s="343"/>
      <c r="AN69" s="343"/>
      <c r="AO69" s="343"/>
      <c r="AP69" s="359"/>
      <c r="AQ69" s="278" t="s">
        <v>244</v>
      </c>
    </row>
    <row r="70" spans="1:43" ht="14.25" thickTop="1" thickBot="1">
      <c r="A70" s="360">
        <f>A68+1</f>
        <v>2</v>
      </c>
      <c r="B70" s="381" t="str">
        <f>DenStatus!C43</f>
        <v>Aquanaut</v>
      </c>
      <c r="C70" s="342">
        <v>6</v>
      </c>
      <c r="D70" s="342">
        <v>9</v>
      </c>
      <c r="E70" s="181">
        <v>1</v>
      </c>
      <c r="F70" s="181">
        <v>2</v>
      </c>
      <c r="G70" s="181">
        <v>3</v>
      </c>
      <c r="H70" s="181">
        <v>4</v>
      </c>
      <c r="I70" s="181">
        <v>5</v>
      </c>
      <c r="J70" s="181">
        <v>6</v>
      </c>
      <c r="K70" s="181">
        <v>7</v>
      </c>
      <c r="L70" s="181">
        <v>8</v>
      </c>
      <c r="M70" s="181">
        <v>9</v>
      </c>
      <c r="N70" s="198"/>
      <c r="O70" s="199"/>
      <c r="P70" s="199"/>
      <c r="Q70" s="199"/>
      <c r="R70" s="199"/>
      <c r="S70" s="360">
        <f>COUNTA(E71:R71)</f>
        <v>0</v>
      </c>
      <c r="T70" s="360">
        <f>IF(SUM(AG70:AJ71)&gt;=AK70,1,0)</f>
        <v>0</v>
      </c>
      <c r="U70" s="375"/>
      <c r="V70" s="375"/>
      <c r="W70" s="402" t="str">
        <f>IF(AN70&gt;1,"ERROR",IF(AN70=1,"OK",""))</f>
        <v/>
      </c>
      <c r="X70" s="362"/>
      <c r="Y70" s="362"/>
      <c r="Z70" s="95"/>
      <c r="AA70" s="32"/>
      <c r="AB70" s="3"/>
      <c r="AC70" s="3"/>
      <c r="AD70" s="186"/>
      <c r="AE70" s="95"/>
      <c r="AF70" s="95"/>
      <c r="AG70" s="360">
        <f>IF(COUNTA(E71:H71)&gt;=4,1,0)</f>
        <v>0</v>
      </c>
      <c r="AH70" s="342">
        <f>IF(COUNTA(I71:M71)&gt;=2,1,0)</f>
        <v>0</v>
      </c>
      <c r="AI70" s="360"/>
      <c r="AJ70" s="360"/>
      <c r="AK70" s="360">
        <v>2</v>
      </c>
      <c r="AL70" s="360">
        <f>COUNTA(X70)</f>
        <v>0</v>
      </c>
      <c r="AM70" s="360">
        <f>COUNTA(Y70)</f>
        <v>0</v>
      </c>
      <c r="AN70" s="360">
        <f>SUM(AL70:AM71)</f>
        <v>0</v>
      </c>
      <c r="AO70" s="360">
        <f>IF(AN70&gt;1,0,IF(T70+AL70=2,1,0))</f>
        <v>0</v>
      </c>
      <c r="AP70" s="408">
        <f>IF(AN70&gt;1,0,IF(T70+AM70=2,1,0))</f>
        <v>0</v>
      </c>
      <c r="AQ70" s="291"/>
    </row>
    <row r="71" spans="1:43" ht="13.5" thickBot="1">
      <c r="A71" s="394"/>
      <c r="B71" s="396"/>
      <c r="C71" s="394"/>
      <c r="D71" s="394"/>
      <c r="E71" s="179"/>
      <c r="F71" s="179"/>
      <c r="G71" s="179"/>
      <c r="H71" s="179"/>
      <c r="I71" s="179"/>
      <c r="J71" s="179"/>
      <c r="K71" s="179"/>
      <c r="L71" s="179"/>
      <c r="M71" s="179"/>
      <c r="N71" s="196"/>
      <c r="O71" s="197"/>
      <c r="P71" s="197"/>
      <c r="Q71" s="197"/>
      <c r="R71" s="197"/>
      <c r="S71" s="394"/>
      <c r="T71" s="394"/>
      <c r="U71" s="376"/>
      <c r="V71" s="376"/>
      <c r="W71" s="403"/>
      <c r="X71" s="368"/>
      <c r="Y71" s="363"/>
      <c r="Z71" s="95"/>
      <c r="AA71" s="32"/>
      <c r="AB71" s="3"/>
      <c r="AC71" s="3"/>
      <c r="AD71" s="186"/>
      <c r="AE71" s="95"/>
      <c r="AF71" s="95"/>
      <c r="AG71" s="343"/>
      <c r="AH71" s="343"/>
      <c r="AI71" s="343"/>
      <c r="AJ71" s="343"/>
      <c r="AK71" s="343"/>
      <c r="AL71" s="343"/>
      <c r="AM71" s="343"/>
      <c r="AN71" s="343"/>
      <c r="AO71" s="343"/>
      <c r="AP71" s="409"/>
      <c r="AQ71" s="290"/>
    </row>
    <row r="72" spans="1:43" ht="13.5" thickBot="1">
      <c r="A72" s="360">
        <f>A70+1</f>
        <v>3</v>
      </c>
      <c r="B72" s="381" t="str">
        <f>DenStatus!C44</f>
        <v>Art Explosion</v>
      </c>
      <c r="C72" s="342">
        <v>4</v>
      </c>
      <c r="D72" s="342">
        <v>9</v>
      </c>
      <c r="E72" s="181">
        <v>1</v>
      </c>
      <c r="F72" s="181">
        <v>2</v>
      </c>
      <c r="G72" s="182" t="s">
        <v>154</v>
      </c>
      <c r="H72" s="182" t="s">
        <v>155</v>
      </c>
      <c r="I72" s="182" t="s">
        <v>156</v>
      </c>
      <c r="J72" s="182" t="s">
        <v>157</v>
      </c>
      <c r="K72" s="182" t="s">
        <v>158</v>
      </c>
      <c r="L72" s="182" t="s">
        <v>159</v>
      </c>
      <c r="M72" s="182" t="s">
        <v>160</v>
      </c>
      <c r="N72" s="200"/>
      <c r="O72" s="201"/>
      <c r="P72" s="201"/>
      <c r="Q72" s="201"/>
      <c r="R72" s="201"/>
      <c r="S72" s="360">
        <f>COUNTA(E73:R73)</f>
        <v>0</v>
      </c>
      <c r="T72" s="360">
        <f>IF(SUM(AG72:AJ73)&gt;=AK72,1,0)</f>
        <v>0</v>
      </c>
      <c r="U72" s="375"/>
      <c r="V72" s="375"/>
      <c r="W72" s="402" t="str">
        <f>IF(AN72&gt;1,"ERROR",IF(AN72=1,"OK",""))</f>
        <v/>
      </c>
      <c r="X72" s="362"/>
      <c r="Y72" s="362"/>
      <c r="Z72" s="95"/>
      <c r="AA72" s="2"/>
      <c r="AB72" s="3"/>
      <c r="AC72" s="3"/>
      <c r="AD72" s="186"/>
      <c r="AE72" s="95"/>
      <c r="AF72" s="95"/>
      <c r="AG72" s="360">
        <f>IF(COUNTA(E73:F73)&gt;=2,1,0)</f>
        <v>0</v>
      </c>
      <c r="AH72" s="360">
        <f>IF(COUNTA(G73:M73)&gt;=2,1,0)</f>
        <v>0</v>
      </c>
      <c r="AI72" s="360"/>
      <c r="AJ72" s="360"/>
      <c r="AK72" s="360">
        <v>2</v>
      </c>
      <c r="AL72" s="360">
        <f>COUNTA(X72)</f>
        <v>0</v>
      </c>
      <c r="AM72" s="360">
        <f>COUNTA(Y72)</f>
        <v>0</v>
      </c>
      <c r="AN72" s="360">
        <f>SUM(AL72:AM73)</f>
        <v>0</v>
      </c>
      <c r="AO72" s="360">
        <f>IF(AN72&gt;1,0,IF(T72+AL72=2,1,0))</f>
        <v>0</v>
      </c>
      <c r="AP72" s="360">
        <f>IF(AN72&gt;1,0,IF(T72+AM72=2,1,0))</f>
        <v>0</v>
      </c>
      <c r="AQ72" s="95"/>
    </row>
    <row r="73" spans="1:43" ht="13.5" thickBot="1">
      <c r="A73" s="394"/>
      <c r="B73" s="396"/>
      <c r="C73" s="394"/>
      <c r="D73" s="394"/>
      <c r="E73" s="179"/>
      <c r="F73" s="179"/>
      <c r="G73" s="179"/>
      <c r="H73" s="179"/>
      <c r="I73" s="179"/>
      <c r="J73" s="179"/>
      <c r="K73" s="179"/>
      <c r="L73" s="179"/>
      <c r="M73" s="179"/>
      <c r="N73" s="202"/>
      <c r="O73" s="312"/>
      <c r="P73" s="312"/>
      <c r="Q73" s="312"/>
      <c r="R73" s="312"/>
      <c r="S73" s="394"/>
      <c r="T73" s="394"/>
      <c r="U73" s="376"/>
      <c r="V73" s="376"/>
      <c r="W73" s="403"/>
      <c r="X73" s="368"/>
      <c r="Y73" s="363"/>
      <c r="Z73" s="95"/>
      <c r="AA73" s="2"/>
      <c r="AB73" s="3"/>
      <c r="AC73" s="3"/>
      <c r="AD73" s="186"/>
      <c r="AE73" s="95"/>
      <c r="AF73" s="95"/>
      <c r="AG73" s="343"/>
      <c r="AH73" s="343"/>
      <c r="AI73" s="343"/>
      <c r="AJ73" s="343"/>
      <c r="AK73" s="343"/>
      <c r="AL73" s="343"/>
      <c r="AM73" s="343"/>
      <c r="AN73" s="343"/>
      <c r="AO73" s="343"/>
      <c r="AP73" s="343"/>
      <c r="AQ73" s="95"/>
    </row>
    <row r="74" spans="1:43" ht="13.5" thickBot="1">
      <c r="A74" s="360">
        <f>A72+1</f>
        <v>4</v>
      </c>
      <c r="B74" s="381" t="str">
        <f>DenStatus!C45</f>
        <v>Aware and Care</v>
      </c>
      <c r="C74" s="342">
        <v>5</v>
      </c>
      <c r="D74" s="342">
        <v>11</v>
      </c>
      <c r="E74" s="182">
        <v>1</v>
      </c>
      <c r="F74" s="182">
        <v>2</v>
      </c>
      <c r="G74" s="182">
        <v>3</v>
      </c>
      <c r="H74" s="182" t="s">
        <v>163</v>
      </c>
      <c r="I74" s="182" t="s">
        <v>164</v>
      </c>
      <c r="J74" s="182" t="s">
        <v>179</v>
      </c>
      <c r="K74" s="182" t="s">
        <v>180</v>
      </c>
      <c r="L74" s="182" t="s">
        <v>181</v>
      </c>
      <c r="M74" s="182" t="s">
        <v>182</v>
      </c>
      <c r="N74" s="182" t="s">
        <v>183</v>
      </c>
      <c r="O74" s="182" t="s">
        <v>184</v>
      </c>
      <c r="P74" s="201"/>
      <c r="Q74" s="201"/>
      <c r="R74" s="201"/>
      <c r="S74" s="360">
        <f>COUNTA(E75:R75)</f>
        <v>0</v>
      </c>
      <c r="T74" s="360">
        <f>IF(SUM(AG74:AJ75)&gt;=AK74,1,0)</f>
        <v>0</v>
      </c>
      <c r="U74" s="375"/>
      <c r="V74" s="375"/>
      <c r="W74" s="402" t="str">
        <f>IF(AN74&gt;1,"ERROR",IF(AN74=1,"OK",""))</f>
        <v/>
      </c>
      <c r="X74" s="362"/>
      <c r="Y74" s="362"/>
      <c r="Z74" s="95"/>
      <c r="AA74" s="2"/>
      <c r="AB74" s="3"/>
      <c r="AC74" s="3"/>
      <c r="AD74" s="186"/>
      <c r="AE74" s="95"/>
      <c r="AF74" s="95"/>
      <c r="AG74" s="360">
        <f>IF(COUNTA(E75:G75)&gt;=3,1,0)</f>
        <v>0</v>
      </c>
      <c r="AH74" s="360">
        <f>IF(COUNTA(H75:O75)&gt;=2,1,0)</f>
        <v>0</v>
      </c>
      <c r="AI74" s="360"/>
      <c r="AJ74" s="360"/>
      <c r="AK74" s="360">
        <v>2</v>
      </c>
      <c r="AL74" s="360">
        <f>COUNTA(X74)</f>
        <v>0</v>
      </c>
      <c r="AM74" s="360">
        <f>COUNTA(Y74)</f>
        <v>0</v>
      </c>
      <c r="AN74" s="360">
        <f>SUM(AL74:AM75)</f>
        <v>0</v>
      </c>
      <c r="AO74" s="360">
        <f>IF(AN74&gt;1,0,IF(T74+AL74=2,1,0))</f>
        <v>0</v>
      </c>
      <c r="AP74" s="360">
        <f>IF(AN74&gt;1,0,IF(T74+AM74=2,1,0))</f>
        <v>0</v>
      </c>
      <c r="AQ74" s="95"/>
    </row>
    <row r="75" spans="1:43" ht="13.5" thickBot="1">
      <c r="A75" s="394"/>
      <c r="B75" s="396"/>
      <c r="C75" s="394"/>
      <c r="D75" s="394"/>
      <c r="E75" s="179"/>
      <c r="F75" s="179"/>
      <c r="G75" s="179"/>
      <c r="H75" s="179"/>
      <c r="I75" s="179"/>
      <c r="J75" s="179"/>
      <c r="K75" s="179"/>
      <c r="L75" s="179"/>
      <c r="M75" s="179"/>
      <c r="N75" s="179"/>
      <c r="O75" s="179"/>
      <c r="P75" s="312"/>
      <c r="Q75" s="312"/>
      <c r="R75" s="312"/>
      <c r="S75" s="394"/>
      <c r="T75" s="394"/>
      <c r="U75" s="376"/>
      <c r="V75" s="376"/>
      <c r="W75" s="403"/>
      <c r="X75" s="368"/>
      <c r="Y75" s="363"/>
      <c r="Z75" s="95"/>
      <c r="AA75" s="2"/>
      <c r="AB75" s="3"/>
      <c r="AC75" s="3"/>
      <c r="AD75" s="186"/>
      <c r="AE75" s="95"/>
      <c r="AF75" s="95"/>
      <c r="AG75" s="343"/>
      <c r="AH75" s="343"/>
      <c r="AI75" s="343"/>
      <c r="AJ75" s="343"/>
      <c r="AK75" s="343"/>
      <c r="AL75" s="343"/>
      <c r="AM75" s="343"/>
      <c r="AN75" s="343"/>
      <c r="AO75" s="343"/>
      <c r="AP75" s="343"/>
      <c r="AQ75" s="95"/>
    </row>
    <row r="76" spans="1:43" ht="13.5" thickBot="1">
      <c r="A76" s="360">
        <f>A74+1</f>
        <v>5</v>
      </c>
      <c r="B76" s="381" t="str">
        <f>DenStatus!C46</f>
        <v>Build It</v>
      </c>
      <c r="C76" s="342">
        <v>4</v>
      </c>
      <c r="D76" s="342">
        <v>4</v>
      </c>
      <c r="E76" s="181">
        <v>1</v>
      </c>
      <c r="F76" s="181">
        <v>2</v>
      </c>
      <c r="G76" s="181">
        <v>3</v>
      </c>
      <c r="H76" s="181">
        <v>4</v>
      </c>
      <c r="I76" s="198"/>
      <c r="J76" s="199"/>
      <c r="K76" s="199"/>
      <c r="L76" s="199"/>
      <c r="M76" s="199"/>
      <c r="N76" s="199"/>
      <c r="O76" s="199"/>
      <c r="P76" s="199"/>
      <c r="Q76" s="199"/>
      <c r="R76" s="199"/>
      <c r="S76" s="360">
        <f>COUNTA(E77:R77)</f>
        <v>0</v>
      </c>
      <c r="T76" s="360">
        <f>IF(SUM(AG76:AJ77)&gt;=AK76,1,0)</f>
        <v>0</v>
      </c>
      <c r="U76" s="375"/>
      <c r="V76" s="375"/>
      <c r="W76" s="402" t="str">
        <f>IF(AN76&gt;1,"ERROR",IF(AN76=1,"OK",""))</f>
        <v/>
      </c>
      <c r="X76" s="362"/>
      <c r="Y76" s="362"/>
      <c r="Z76" s="95"/>
      <c r="AA76" s="2"/>
      <c r="AB76" s="3"/>
      <c r="AC76" s="3"/>
      <c r="AD76" s="186"/>
      <c r="AE76" s="95"/>
      <c r="AF76" s="95"/>
      <c r="AG76" s="360">
        <f>IF(COUNTA(E77:H77)&gt;=4,1,0)</f>
        <v>0</v>
      </c>
      <c r="AH76" s="360"/>
      <c r="AI76" s="360"/>
      <c r="AJ76" s="360"/>
      <c r="AK76" s="360">
        <v>1</v>
      </c>
      <c r="AL76" s="360">
        <f>COUNTA(X76)</f>
        <v>0</v>
      </c>
      <c r="AM76" s="360">
        <f>COUNTA(Y76)</f>
        <v>0</v>
      </c>
      <c r="AN76" s="360">
        <f>SUM(AL76:AM77)</f>
        <v>0</v>
      </c>
      <c r="AO76" s="360">
        <f>IF(AN76&gt;1,0,IF(T76+AL76=2,1,0))</f>
        <v>0</v>
      </c>
      <c r="AP76" s="360">
        <f>IF(AN76&gt;1,0,IF(T76+AM76=2,1,0))</f>
        <v>0</v>
      </c>
      <c r="AQ76" s="95"/>
    </row>
    <row r="77" spans="1:43" ht="13.5" thickBot="1">
      <c r="A77" s="394"/>
      <c r="B77" s="396"/>
      <c r="C77" s="394"/>
      <c r="D77" s="394"/>
      <c r="E77" s="179"/>
      <c r="F77" s="179"/>
      <c r="G77" s="179"/>
      <c r="H77" s="179"/>
      <c r="I77" s="196"/>
      <c r="J77" s="197"/>
      <c r="K77" s="197"/>
      <c r="L77" s="197"/>
      <c r="M77" s="197"/>
      <c r="N77" s="197"/>
      <c r="O77" s="197"/>
      <c r="P77" s="197"/>
      <c r="Q77" s="197"/>
      <c r="R77" s="197"/>
      <c r="S77" s="394"/>
      <c r="T77" s="394"/>
      <c r="U77" s="376"/>
      <c r="V77" s="376"/>
      <c r="W77" s="403"/>
      <c r="X77" s="368"/>
      <c r="Y77" s="363"/>
      <c r="Z77" s="95"/>
      <c r="AA77" s="2"/>
      <c r="AB77" s="3"/>
      <c r="AC77" s="3"/>
      <c r="AD77" s="186"/>
      <c r="AE77" s="95"/>
      <c r="AF77" s="95"/>
      <c r="AG77" s="343"/>
      <c r="AH77" s="343"/>
      <c r="AI77" s="343"/>
      <c r="AJ77" s="343"/>
      <c r="AK77" s="343"/>
      <c r="AL77" s="343"/>
      <c r="AM77" s="343"/>
      <c r="AN77" s="343"/>
      <c r="AO77" s="343"/>
      <c r="AP77" s="343"/>
      <c r="AQ77" s="95"/>
    </row>
    <row r="78" spans="1:43" ht="13.5" thickBot="1">
      <c r="A78" s="360">
        <f>A76+1</f>
        <v>6</v>
      </c>
      <c r="B78" s="381" t="str">
        <f>DenStatus!C47</f>
        <v>Build My Own Hero</v>
      </c>
      <c r="C78" s="342">
        <v>4</v>
      </c>
      <c r="D78" s="342">
        <v>6</v>
      </c>
      <c r="E78" s="181">
        <v>1</v>
      </c>
      <c r="F78" s="181">
        <v>2</v>
      </c>
      <c r="G78" s="181">
        <v>3</v>
      </c>
      <c r="H78" s="181">
        <v>4</v>
      </c>
      <c r="I78" s="181">
        <v>5</v>
      </c>
      <c r="J78" s="181">
        <v>6</v>
      </c>
      <c r="K78" s="198"/>
      <c r="L78" s="199"/>
      <c r="M78" s="199"/>
      <c r="N78" s="199"/>
      <c r="O78" s="199"/>
      <c r="P78" s="199"/>
      <c r="Q78" s="199"/>
      <c r="R78" s="199"/>
      <c r="S78" s="360">
        <f>COUNTA(E79:R79)</f>
        <v>0</v>
      </c>
      <c r="T78" s="360">
        <f>IF(SUM(AG78:AJ79)&gt;=AK78,1,0)</f>
        <v>0</v>
      </c>
      <c r="U78" s="375"/>
      <c r="V78" s="375"/>
      <c r="W78" s="402" t="str">
        <f>IF(AN78&gt;1,"ERROR",IF(AN78=1,"OK",""))</f>
        <v/>
      </c>
      <c r="X78" s="362"/>
      <c r="Y78" s="362"/>
      <c r="Z78" s="95"/>
      <c r="AA78" s="2"/>
      <c r="AB78" s="3"/>
      <c r="AC78" s="3"/>
      <c r="AD78" s="186"/>
      <c r="AE78" s="95"/>
      <c r="AF78" s="95"/>
      <c r="AG78" s="360">
        <f>IF(COUNTA(E79:G79)&gt;=3,1,0)</f>
        <v>0</v>
      </c>
      <c r="AH78" s="360">
        <f>IF(COUNTA(H79:J79)&gt;=1,1,0)</f>
        <v>0</v>
      </c>
      <c r="AI78" s="360"/>
      <c r="AJ78" s="360"/>
      <c r="AK78" s="360">
        <v>2</v>
      </c>
      <c r="AL78" s="360">
        <f>COUNTA(X78)</f>
        <v>0</v>
      </c>
      <c r="AM78" s="360">
        <f>COUNTA(Y78)</f>
        <v>0</v>
      </c>
      <c r="AN78" s="360">
        <f>SUM(AL78:AM79)</f>
        <v>0</v>
      </c>
      <c r="AO78" s="360">
        <f>IF(AN78&gt;1,0,IF(T78+AL78=2,1,0))</f>
        <v>0</v>
      </c>
      <c r="AP78" s="360">
        <f>IF(AN78&gt;1,0,IF(T78+AM78=2,1,0))</f>
        <v>0</v>
      </c>
      <c r="AQ78" s="95"/>
    </row>
    <row r="79" spans="1:43" ht="13.5" thickBot="1">
      <c r="A79" s="394"/>
      <c r="B79" s="396"/>
      <c r="C79" s="394"/>
      <c r="D79" s="394"/>
      <c r="E79" s="179"/>
      <c r="F79" s="179"/>
      <c r="G79" s="179"/>
      <c r="H79" s="179"/>
      <c r="I79" s="179"/>
      <c r="J79" s="179"/>
      <c r="K79" s="196"/>
      <c r="L79" s="197"/>
      <c r="M79" s="197"/>
      <c r="N79" s="197"/>
      <c r="O79" s="197"/>
      <c r="P79" s="197"/>
      <c r="Q79" s="197"/>
      <c r="R79" s="197"/>
      <c r="S79" s="394"/>
      <c r="T79" s="394"/>
      <c r="U79" s="376"/>
      <c r="V79" s="376"/>
      <c r="W79" s="403"/>
      <c r="X79" s="368"/>
      <c r="Y79" s="363"/>
      <c r="Z79" s="95"/>
      <c r="AA79" s="2"/>
      <c r="AB79" s="3"/>
      <c r="AC79" s="3"/>
      <c r="AD79" s="186"/>
      <c r="AE79" s="95"/>
      <c r="AF79" s="95"/>
      <c r="AG79" s="343"/>
      <c r="AH79" s="343"/>
      <c r="AI79" s="343"/>
      <c r="AJ79" s="343"/>
      <c r="AK79" s="343"/>
      <c r="AL79" s="343"/>
      <c r="AM79" s="343"/>
      <c r="AN79" s="343"/>
      <c r="AO79" s="343"/>
      <c r="AP79" s="343"/>
      <c r="AQ79" s="95"/>
    </row>
    <row r="80" spans="1:43" ht="13.5" thickBot="1">
      <c r="A80" s="360">
        <f>A78+1</f>
        <v>7</v>
      </c>
      <c r="B80" s="381" t="str">
        <f>DenStatus!C48</f>
        <v>Castaway</v>
      </c>
      <c r="C80" s="342">
        <v>6</v>
      </c>
      <c r="D80" s="342">
        <v>7</v>
      </c>
      <c r="E80" s="182" t="s">
        <v>169</v>
      </c>
      <c r="F80" s="182" t="s">
        <v>170</v>
      </c>
      <c r="G80" s="182" t="s">
        <v>171</v>
      </c>
      <c r="H80" s="182" t="s">
        <v>150</v>
      </c>
      <c r="I80" s="182" t="s">
        <v>151</v>
      </c>
      <c r="J80" s="182" t="s">
        <v>152</v>
      </c>
      <c r="K80" s="182" t="s">
        <v>153</v>
      </c>
      <c r="L80" s="199"/>
      <c r="M80" s="199"/>
      <c r="N80" s="199"/>
      <c r="O80" s="199"/>
      <c r="P80" s="199"/>
      <c r="Q80" s="199"/>
      <c r="R80" s="199"/>
      <c r="S80" s="360">
        <f>COUNTA(E81:R81)</f>
        <v>0</v>
      </c>
      <c r="T80" s="360">
        <f>IF(SUM(AG80:AJ81)&gt;=AK80,1,0)</f>
        <v>0</v>
      </c>
      <c r="U80" s="375"/>
      <c r="V80" s="375"/>
      <c r="W80" s="402" t="str">
        <f>IF(AN80&gt;1,"ERROR",IF(AN80=1,"OK",""))</f>
        <v/>
      </c>
      <c r="X80" s="362"/>
      <c r="Y80" s="362"/>
      <c r="Z80" s="95"/>
      <c r="AA80" s="2"/>
      <c r="AB80" s="3"/>
      <c r="AC80" s="3"/>
      <c r="AD80" s="186"/>
      <c r="AE80" s="95"/>
      <c r="AF80" s="95"/>
      <c r="AG80" s="360">
        <f>IF(COUNTA(E81)&gt;=1,1,0)</f>
        <v>0</v>
      </c>
      <c r="AH80" s="360">
        <f>IF(COUNTA(F81:G81)&gt;=1,1,0)</f>
        <v>0</v>
      </c>
      <c r="AI80" s="360">
        <f>IF(COUNTA(H81:K81)&gt;=4,1,0)</f>
        <v>0</v>
      </c>
      <c r="AJ80" s="360"/>
      <c r="AK80" s="360">
        <v>3</v>
      </c>
      <c r="AL80" s="360">
        <f>COUNTA(X80)</f>
        <v>0</v>
      </c>
      <c r="AM80" s="360">
        <f>COUNTA(Y80)</f>
        <v>0</v>
      </c>
      <c r="AN80" s="360">
        <f>SUM(AL80:AM81)</f>
        <v>0</v>
      </c>
      <c r="AO80" s="360">
        <f>IF(AN80&gt;1,0,IF(T80+AL80=2,1,0))</f>
        <v>0</v>
      </c>
      <c r="AP80" s="360">
        <f>IF(AN80&gt;1,0,IF(T80+AM80=2,1,0))</f>
        <v>0</v>
      </c>
      <c r="AQ80" s="95"/>
    </row>
    <row r="81" spans="1:43" ht="13.5" thickBot="1">
      <c r="A81" s="394"/>
      <c r="B81" s="396"/>
      <c r="C81" s="394"/>
      <c r="D81" s="394"/>
      <c r="E81" s="179"/>
      <c r="F81" s="179"/>
      <c r="G81" s="179"/>
      <c r="H81" s="179"/>
      <c r="I81" s="179"/>
      <c r="J81" s="179"/>
      <c r="K81" s="179"/>
      <c r="L81" s="197"/>
      <c r="M81" s="197"/>
      <c r="N81" s="197"/>
      <c r="O81" s="197"/>
      <c r="P81" s="197"/>
      <c r="Q81" s="197"/>
      <c r="R81" s="197"/>
      <c r="S81" s="394"/>
      <c r="T81" s="394"/>
      <c r="U81" s="376"/>
      <c r="V81" s="376"/>
      <c r="W81" s="403"/>
      <c r="X81" s="368"/>
      <c r="Y81" s="363"/>
      <c r="Z81" s="95"/>
      <c r="AA81" s="2"/>
      <c r="AB81" s="3"/>
      <c r="AC81" s="3"/>
      <c r="AD81" s="186"/>
      <c r="AE81" s="95"/>
      <c r="AF81" s="95"/>
      <c r="AG81" s="343"/>
      <c r="AH81" s="343"/>
      <c r="AI81" s="343"/>
      <c r="AJ81" s="343"/>
      <c r="AK81" s="343"/>
      <c r="AL81" s="343"/>
      <c r="AM81" s="343"/>
      <c r="AN81" s="343"/>
      <c r="AO81" s="343"/>
      <c r="AP81" s="343"/>
      <c r="AQ81" s="95"/>
    </row>
    <row r="82" spans="1:43" ht="13.5" thickBot="1">
      <c r="A82" s="360">
        <f>A80+1</f>
        <v>8</v>
      </c>
      <c r="B82" s="381" t="str">
        <f>DenStatus!C49</f>
        <v>Earth Rocks!</v>
      </c>
      <c r="C82" s="342">
        <v>11</v>
      </c>
      <c r="D82" s="342">
        <v>11</v>
      </c>
      <c r="E82" s="182" t="s">
        <v>169</v>
      </c>
      <c r="F82" s="182" t="s">
        <v>170</v>
      </c>
      <c r="G82" s="182">
        <v>2</v>
      </c>
      <c r="H82" s="182" t="s">
        <v>154</v>
      </c>
      <c r="I82" s="182" t="s">
        <v>155</v>
      </c>
      <c r="J82" s="182" t="s">
        <v>156</v>
      </c>
      <c r="K82" s="182" t="s">
        <v>163</v>
      </c>
      <c r="L82" s="182" t="s">
        <v>164</v>
      </c>
      <c r="M82" s="182">
        <v>5</v>
      </c>
      <c r="N82" s="182" t="s">
        <v>176</v>
      </c>
      <c r="O82" s="182" t="s">
        <v>177</v>
      </c>
      <c r="P82" s="199"/>
      <c r="Q82" s="199"/>
      <c r="R82" s="221"/>
      <c r="S82" s="360">
        <f>COUNTA(E83:R83)</f>
        <v>0</v>
      </c>
      <c r="T82" s="360">
        <f>IF(SUM(AG82:AJ83)&gt;=AK82,1,0)</f>
        <v>0</v>
      </c>
      <c r="U82" s="340"/>
      <c r="V82" s="375"/>
      <c r="W82" s="404" t="str">
        <f>IF(AN82&gt;1,"ERROR",IF(AN82=1,"OK",""))</f>
        <v/>
      </c>
      <c r="X82" s="362"/>
      <c r="Y82" s="362"/>
      <c r="Z82" s="95"/>
      <c r="AA82" s="2"/>
      <c r="AB82" s="3"/>
      <c r="AC82" s="3"/>
      <c r="AD82" s="186"/>
      <c r="AE82" s="95"/>
      <c r="AF82" s="95"/>
      <c r="AG82" s="360">
        <f>IF(COUNTA(E83:O83)&gt;=11,1,0)</f>
        <v>0</v>
      </c>
      <c r="AH82" s="360"/>
      <c r="AI82" s="360"/>
      <c r="AJ82" s="360"/>
      <c r="AK82" s="360">
        <v>1</v>
      </c>
      <c r="AL82" s="360">
        <f>COUNTA(X82)</f>
        <v>0</v>
      </c>
      <c r="AM82" s="360">
        <f>COUNTA(Y82)</f>
        <v>0</v>
      </c>
      <c r="AN82" s="360">
        <f>SUM(AL82:AM83)</f>
        <v>0</v>
      </c>
      <c r="AO82" s="360">
        <f>IF(AN82&gt;1,0,IF(T82+AL82=2,1,0))</f>
        <v>0</v>
      </c>
      <c r="AP82" s="360">
        <f>IF(AN82&gt;1,0,IF(T82+AM82=2,1,0))</f>
        <v>0</v>
      </c>
      <c r="AQ82" s="95"/>
    </row>
    <row r="83" spans="1:43" ht="13.5" thickBot="1">
      <c r="A83" s="397"/>
      <c r="B83" s="382"/>
      <c r="C83" s="379"/>
      <c r="D83" s="379"/>
      <c r="E83" s="5"/>
      <c r="F83" s="5"/>
      <c r="G83" s="5"/>
      <c r="H83" s="5"/>
      <c r="I83" s="5"/>
      <c r="J83" s="5"/>
      <c r="K83" s="5"/>
      <c r="L83" s="5"/>
      <c r="M83" s="5"/>
      <c r="N83" s="5"/>
      <c r="O83" s="5"/>
      <c r="P83" s="197"/>
      <c r="Q83" s="197"/>
      <c r="R83" s="53"/>
      <c r="S83" s="397"/>
      <c r="T83" s="397"/>
      <c r="U83" s="385"/>
      <c r="V83" s="393"/>
      <c r="W83" s="405"/>
      <c r="X83" s="368"/>
      <c r="Y83" s="363"/>
      <c r="Z83" s="95"/>
      <c r="AA83" s="2"/>
      <c r="AB83" s="3"/>
      <c r="AC83" s="3"/>
      <c r="AD83" s="186"/>
      <c r="AE83" s="95"/>
      <c r="AF83" s="95"/>
      <c r="AG83" s="328"/>
      <c r="AH83" s="328"/>
      <c r="AI83" s="328"/>
      <c r="AJ83" s="328"/>
      <c r="AK83" s="328"/>
      <c r="AL83" s="328"/>
      <c r="AM83" s="328"/>
      <c r="AN83" s="328"/>
      <c r="AO83" s="328"/>
      <c r="AP83" s="328"/>
      <c r="AQ83" s="95"/>
    </row>
    <row r="84" spans="1:43" ht="13.5" thickBot="1">
      <c r="A84" s="360">
        <f>A82+1</f>
        <v>9</v>
      </c>
      <c r="B84" s="381" t="str">
        <f>DenStatus!C50</f>
        <v>Engineer</v>
      </c>
      <c r="C84" s="342">
        <v>4</v>
      </c>
      <c r="D84" s="342">
        <v>6</v>
      </c>
      <c r="E84" s="181">
        <v>1</v>
      </c>
      <c r="F84" s="182" t="s">
        <v>150</v>
      </c>
      <c r="G84" s="182" t="s">
        <v>151</v>
      </c>
      <c r="H84" s="182" t="s">
        <v>152</v>
      </c>
      <c r="I84" s="181">
        <v>3</v>
      </c>
      <c r="J84" s="181">
        <v>4</v>
      </c>
      <c r="K84" s="198"/>
      <c r="L84" s="199"/>
      <c r="M84" s="199"/>
      <c r="N84" s="199"/>
      <c r="O84" s="199"/>
      <c r="P84" s="199"/>
      <c r="Q84" s="199"/>
      <c r="R84" s="199"/>
      <c r="S84" s="360">
        <f>COUNTA(E85:R85)</f>
        <v>0</v>
      </c>
      <c r="T84" s="360">
        <f>IF(SUM(AG84:AJ85)&gt;=AK84,1,0)</f>
        <v>0</v>
      </c>
      <c r="U84" s="375"/>
      <c r="V84" s="375"/>
      <c r="W84" s="402" t="str">
        <f>IF(AN84&gt;1,"ERROR",IF(AN84=1,"OK",""))</f>
        <v/>
      </c>
      <c r="X84" s="362"/>
      <c r="Y84" s="362"/>
      <c r="Z84" s="95"/>
      <c r="AA84" s="2"/>
      <c r="AB84" s="3"/>
      <c r="AC84" s="3"/>
      <c r="AD84" s="186"/>
      <c r="AE84" s="95"/>
      <c r="AF84" s="95"/>
      <c r="AG84" s="360">
        <f>IF(COUNTA(E85:H85)&gt;=4,1,0)</f>
        <v>0</v>
      </c>
      <c r="AH84" s="360"/>
      <c r="AI84" s="360"/>
      <c r="AJ84" s="360"/>
      <c r="AK84" s="360">
        <v>1</v>
      </c>
      <c r="AL84" s="360">
        <f>COUNTA(X84)</f>
        <v>0</v>
      </c>
      <c r="AM84" s="360">
        <f>COUNTA(Y84)</f>
        <v>0</v>
      </c>
      <c r="AN84" s="360">
        <f>SUM(AL84:AM85)</f>
        <v>0</v>
      </c>
      <c r="AO84" s="360">
        <f>IF(AN84&gt;1,0,IF(T84+AL84=2,1,0))</f>
        <v>0</v>
      </c>
      <c r="AP84" s="360">
        <f>IF(AN84&gt;1,0,IF(T84+AM84=2,1,0))</f>
        <v>0</v>
      </c>
      <c r="AQ84" s="95"/>
    </row>
    <row r="85" spans="1:43" ht="13.5" thickBot="1">
      <c r="A85" s="394"/>
      <c r="B85" s="396"/>
      <c r="C85" s="394"/>
      <c r="D85" s="394"/>
      <c r="E85" s="179"/>
      <c r="F85" s="179"/>
      <c r="G85" s="179"/>
      <c r="H85" s="179"/>
      <c r="I85" s="179"/>
      <c r="J85" s="179"/>
      <c r="K85" s="196"/>
      <c r="L85" s="197"/>
      <c r="M85" s="197"/>
      <c r="N85" s="197"/>
      <c r="O85" s="197"/>
      <c r="P85" s="197"/>
      <c r="Q85" s="197"/>
      <c r="R85" s="197"/>
      <c r="S85" s="394"/>
      <c r="T85" s="394"/>
      <c r="U85" s="376"/>
      <c r="V85" s="376"/>
      <c r="W85" s="403"/>
      <c r="X85" s="368"/>
      <c r="Y85" s="363"/>
      <c r="Z85" s="95"/>
      <c r="AA85" s="2"/>
      <c r="AB85" s="3"/>
      <c r="AC85" s="3"/>
      <c r="AD85" s="186"/>
      <c r="AE85" s="95"/>
      <c r="AF85" s="95"/>
      <c r="AG85" s="343"/>
      <c r="AH85" s="343"/>
      <c r="AI85" s="343"/>
      <c r="AJ85" s="343"/>
      <c r="AK85" s="343"/>
      <c r="AL85" s="343"/>
      <c r="AM85" s="343"/>
      <c r="AN85" s="343"/>
      <c r="AO85" s="343"/>
      <c r="AP85" s="343"/>
      <c r="AQ85" s="95"/>
    </row>
    <row r="86" spans="1:43" ht="13.5" thickBot="1">
      <c r="A86" s="360">
        <f>A84+1</f>
        <v>10</v>
      </c>
      <c r="B86" s="381" t="str">
        <f>DenStatus!C51</f>
        <v>Fix It</v>
      </c>
      <c r="C86" s="342">
        <v>15</v>
      </c>
      <c r="D86" s="342">
        <v>28</v>
      </c>
      <c r="E86" s="181">
        <v>1</v>
      </c>
      <c r="F86" s="182" t="s">
        <v>150</v>
      </c>
      <c r="G86" s="182" t="s">
        <v>151</v>
      </c>
      <c r="H86" s="182" t="s">
        <v>152</v>
      </c>
      <c r="I86" s="182" t="s">
        <v>154</v>
      </c>
      <c r="J86" s="182" t="s">
        <v>155</v>
      </c>
      <c r="K86" s="182" t="s">
        <v>156</v>
      </c>
      <c r="L86" s="182" t="s">
        <v>163</v>
      </c>
      <c r="M86" s="182" t="s">
        <v>164</v>
      </c>
      <c r="N86" s="182" t="s">
        <v>179</v>
      </c>
      <c r="O86" s="182" t="s">
        <v>180</v>
      </c>
      <c r="P86" s="182" t="s">
        <v>181</v>
      </c>
      <c r="Q86" s="182" t="s">
        <v>182</v>
      </c>
      <c r="R86" s="182" t="s">
        <v>183</v>
      </c>
      <c r="S86" s="360">
        <f>SUM(COUNTA(E87:R87)+COUNTA(E89:R89))</f>
        <v>0</v>
      </c>
      <c r="T86" s="360">
        <f>IF(SUM(AG86:AJ89)&gt;=AK86,1,0)</f>
        <v>0</v>
      </c>
      <c r="U86" s="340"/>
      <c r="V86" s="375"/>
      <c r="W86" s="404"/>
      <c r="X86" s="362"/>
      <c r="Y86" s="362"/>
      <c r="Z86" s="95"/>
      <c r="AA86" s="2"/>
      <c r="AB86" s="3"/>
      <c r="AC86" s="3"/>
      <c r="AD86" s="186"/>
      <c r="AE86" s="95"/>
      <c r="AF86" s="95"/>
      <c r="AG86" s="360">
        <f>IF(COUNTA(E87:K87)&gt;=7,1,0)</f>
        <v>0</v>
      </c>
      <c r="AH86" s="360">
        <f>IF(SUM(COUNTA(L87:R87)+COUNTA(E89:R89))&gt;=8,1,0)</f>
        <v>0</v>
      </c>
      <c r="AI86" s="360"/>
      <c r="AJ86" s="360"/>
      <c r="AK86" s="360">
        <v>2</v>
      </c>
      <c r="AL86" s="360">
        <f>COUNTA(X86)</f>
        <v>0</v>
      </c>
      <c r="AM86" s="360">
        <f>COUNTA(Y86)</f>
        <v>0</v>
      </c>
      <c r="AN86" s="360">
        <f>SUM(AL86:AM89)</f>
        <v>0</v>
      </c>
      <c r="AO86" s="360">
        <f>IF(AN86&gt;1,0,IF(T86+AL86=2,1,0))</f>
        <v>0</v>
      </c>
      <c r="AP86" s="360">
        <f>IF(AN86&gt;1,0,IF(T86+AM86=2,1,0))</f>
        <v>0</v>
      </c>
      <c r="AQ86" s="95"/>
    </row>
    <row r="87" spans="1:43" ht="13.5" thickBot="1">
      <c r="A87" s="389"/>
      <c r="B87" s="391"/>
      <c r="C87" s="389"/>
      <c r="D87" s="389"/>
      <c r="E87" s="31"/>
      <c r="F87" s="31"/>
      <c r="G87" s="31"/>
      <c r="H87" s="31"/>
      <c r="I87" s="31"/>
      <c r="J87" s="31"/>
      <c r="K87" s="31"/>
      <c r="L87" s="31"/>
      <c r="M87" s="31"/>
      <c r="N87" s="31"/>
      <c r="O87" s="31"/>
      <c r="P87" s="31"/>
      <c r="Q87" s="31"/>
      <c r="R87" s="31"/>
      <c r="S87" s="389"/>
      <c r="T87" s="389"/>
      <c r="U87" s="393"/>
      <c r="V87" s="393"/>
      <c r="W87" s="405"/>
      <c r="X87" s="363"/>
      <c r="Y87" s="363"/>
      <c r="Z87" s="95"/>
      <c r="AA87" s="2"/>
      <c r="AB87" s="3"/>
      <c r="AC87" s="3"/>
      <c r="AD87" s="186"/>
      <c r="AE87" s="95"/>
      <c r="AF87" s="95"/>
      <c r="AG87" s="328"/>
      <c r="AH87" s="328"/>
      <c r="AI87" s="328"/>
      <c r="AJ87" s="328"/>
      <c r="AK87" s="328"/>
      <c r="AL87" s="328"/>
      <c r="AM87" s="328"/>
      <c r="AN87" s="328"/>
      <c r="AO87" s="328"/>
      <c r="AP87" s="328"/>
      <c r="AQ87" s="95"/>
    </row>
    <row r="88" spans="1:43" ht="13.5" thickBot="1">
      <c r="A88" s="328"/>
      <c r="B88" s="347"/>
      <c r="C88" s="328"/>
      <c r="D88" s="328"/>
      <c r="E88" s="50" t="s">
        <v>184</v>
      </c>
      <c r="F88" s="50" t="s">
        <v>185</v>
      </c>
      <c r="G88" s="50" t="s">
        <v>186</v>
      </c>
      <c r="H88" s="50" t="s">
        <v>187</v>
      </c>
      <c r="I88" s="50" t="s">
        <v>188</v>
      </c>
      <c r="J88" s="50" t="s">
        <v>189</v>
      </c>
      <c r="K88" s="50" t="s">
        <v>190</v>
      </c>
      <c r="L88" s="50" t="s">
        <v>191</v>
      </c>
      <c r="M88" s="50" t="s">
        <v>192</v>
      </c>
      <c r="N88" s="50" t="s">
        <v>193</v>
      </c>
      <c r="O88" s="50" t="s">
        <v>194</v>
      </c>
      <c r="P88" s="50" t="s">
        <v>195</v>
      </c>
      <c r="Q88" s="50" t="s">
        <v>196</v>
      </c>
      <c r="R88" s="50" t="s">
        <v>197</v>
      </c>
      <c r="S88" s="328"/>
      <c r="T88" s="328"/>
      <c r="U88" s="328"/>
      <c r="V88" s="328"/>
      <c r="W88" s="405"/>
      <c r="X88" s="363"/>
      <c r="Y88" s="363"/>
      <c r="Z88" s="95"/>
      <c r="AA88" s="2"/>
      <c r="AB88" s="3"/>
      <c r="AC88" s="3"/>
      <c r="AD88" s="186"/>
      <c r="AE88" s="95"/>
      <c r="AF88" s="95"/>
      <c r="AG88" s="328"/>
      <c r="AH88" s="328"/>
      <c r="AI88" s="328"/>
      <c r="AJ88" s="328"/>
      <c r="AK88" s="328"/>
      <c r="AL88" s="328"/>
      <c r="AM88" s="328"/>
      <c r="AN88" s="328"/>
      <c r="AO88" s="328"/>
      <c r="AP88" s="328"/>
      <c r="AQ88" s="95"/>
    </row>
    <row r="89" spans="1:43" ht="13.5" thickBot="1">
      <c r="A89" s="343"/>
      <c r="B89" s="348"/>
      <c r="C89" s="343"/>
      <c r="D89" s="343"/>
      <c r="E89" s="190"/>
      <c r="F89" s="190"/>
      <c r="G89" s="190"/>
      <c r="H89" s="190"/>
      <c r="I89" s="190"/>
      <c r="J89" s="190"/>
      <c r="K89" s="190"/>
      <c r="L89" s="190"/>
      <c r="M89" s="190"/>
      <c r="N89" s="190"/>
      <c r="O89" s="190"/>
      <c r="P89" s="190"/>
      <c r="Q89" s="190"/>
      <c r="R89" s="190"/>
      <c r="S89" s="343"/>
      <c r="T89" s="343"/>
      <c r="U89" s="343"/>
      <c r="V89" s="343"/>
      <c r="W89" s="407"/>
      <c r="X89" s="363"/>
      <c r="Y89" s="363"/>
      <c r="Z89" s="95"/>
      <c r="AA89" s="2"/>
      <c r="AB89" s="3"/>
      <c r="AC89" s="3"/>
      <c r="AD89" s="186"/>
      <c r="AE89" s="95"/>
      <c r="AF89" s="95"/>
      <c r="AG89" s="343"/>
      <c r="AH89" s="343"/>
      <c r="AI89" s="343"/>
      <c r="AJ89" s="343"/>
      <c r="AK89" s="343"/>
      <c r="AL89" s="343"/>
      <c r="AM89" s="343"/>
      <c r="AN89" s="343"/>
      <c r="AO89" s="343"/>
      <c r="AP89" s="343"/>
      <c r="AQ89" s="95"/>
    </row>
    <row r="90" spans="1:43" ht="13.5" thickBot="1">
      <c r="A90" s="360">
        <v>11</v>
      </c>
      <c r="B90" s="381" t="str">
        <f>DenStatus!C52</f>
        <v>Game Design</v>
      </c>
      <c r="C90" s="342">
        <v>4</v>
      </c>
      <c r="D90" s="342">
        <v>4</v>
      </c>
      <c r="E90" s="181">
        <v>1</v>
      </c>
      <c r="F90" s="181">
        <v>2</v>
      </c>
      <c r="G90" s="181">
        <v>3</v>
      </c>
      <c r="H90" s="181">
        <v>4</v>
      </c>
      <c r="I90" s="198"/>
      <c r="J90" s="199"/>
      <c r="K90" s="199"/>
      <c r="L90" s="199"/>
      <c r="M90" s="199"/>
      <c r="N90" s="199"/>
      <c r="O90" s="199"/>
      <c r="P90" s="199"/>
      <c r="Q90" s="199"/>
      <c r="R90" s="199"/>
      <c r="S90" s="360">
        <f>COUNTA(E91:R91)</f>
        <v>0</v>
      </c>
      <c r="T90" s="360">
        <f>IF(SUM(AG90:AJ91)&gt;=AK90,1,0)</f>
        <v>0</v>
      </c>
      <c r="U90" s="375"/>
      <c r="V90" s="375"/>
      <c r="W90" s="402" t="str">
        <f>IF(AN90&gt;1,"ERROR",IF(AN90=1,"OK",""))</f>
        <v/>
      </c>
      <c r="X90" s="362"/>
      <c r="Y90" s="362"/>
      <c r="Z90" s="95"/>
      <c r="AA90" s="2"/>
      <c r="AB90" s="3"/>
      <c r="AC90" s="3"/>
      <c r="AD90" s="186"/>
      <c r="AE90" s="95"/>
      <c r="AF90" s="95"/>
      <c r="AG90" s="360">
        <f>IF(COUNTA(E91:H91)&gt;=4,1,0)</f>
        <v>0</v>
      </c>
      <c r="AH90" s="360"/>
      <c r="AI90" s="360"/>
      <c r="AJ90" s="360"/>
      <c r="AK90" s="360">
        <v>1</v>
      </c>
      <c r="AL90" s="360">
        <f>COUNTA(X90)</f>
        <v>0</v>
      </c>
      <c r="AM90" s="360">
        <f>COUNTA(Y90)</f>
        <v>0</v>
      </c>
      <c r="AN90" s="360">
        <f>SUM(AL90:AM91)</f>
        <v>0</v>
      </c>
      <c r="AO90" s="360">
        <f>IF(AN90&gt;1,0,IF(T90+AL90=2,1,0))</f>
        <v>0</v>
      </c>
      <c r="AP90" s="360">
        <f>IF(AN90&gt;1,0,IF(T90+AM90=2,1,0))</f>
        <v>0</v>
      </c>
      <c r="AQ90" s="95"/>
    </row>
    <row r="91" spans="1:43" ht="13.5" thickBot="1">
      <c r="A91" s="394"/>
      <c r="B91" s="396"/>
      <c r="C91" s="394"/>
      <c r="D91" s="394"/>
      <c r="E91" s="179"/>
      <c r="F91" s="179"/>
      <c r="G91" s="179"/>
      <c r="H91" s="179"/>
      <c r="I91" s="196"/>
      <c r="J91" s="197"/>
      <c r="K91" s="197"/>
      <c r="L91" s="197"/>
      <c r="M91" s="197"/>
      <c r="N91" s="197"/>
      <c r="O91" s="197"/>
      <c r="P91" s="197"/>
      <c r="Q91" s="197"/>
      <c r="R91" s="197"/>
      <c r="S91" s="394"/>
      <c r="T91" s="394"/>
      <c r="U91" s="376"/>
      <c r="V91" s="376"/>
      <c r="W91" s="403"/>
      <c r="X91" s="368"/>
      <c r="Y91" s="363"/>
      <c r="Z91" s="95"/>
      <c r="AA91" s="2"/>
      <c r="AB91" s="3"/>
      <c r="AC91" s="3"/>
      <c r="AD91" s="186"/>
      <c r="AE91" s="95"/>
      <c r="AF91" s="95"/>
      <c r="AG91" s="343"/>
      <c r="AH91" s="343"/>
      <c r="AI91" s="343"/>
      <c r="AJ91" s="343"/>
      <c r="AK91" s="343"/>
      <c r="AL91" s="343"/>
      <c r="AM91" s="343"/>
      <c r="AN91" s="343"/>
      <c r="AO91" s="343"/>
      <c r="AP91" s="343"/>
      <c r="AQ91" s="95"/>
    </row>
    <row r="92" spans="1:43" ht="13.5" thickBot="1">
      <c r="A92" s="360">
        <v>12</v>
      </c>
      <c r="B92" s="381" t="str">
        <f>DenStatus!C53</f>
        <v>Into the Wild</v>
      </c>
      <c r="C92" s="399" t="s">
        <v>326</v>
      </c>
      <c r="D92" s="342">
        <v>12</v>
      </c>
      <c r="E92" s="181">
        <v>1</v>
      </c>
      <c r="F92" s="181">
        <v>2</v>
      </c>
      <c r="G92" s="181">
        <v>3</v>
      </c>
      <c r="H92" s="181">
        <v>4</v>
      </c>
      <c r="I92" s="181">
        <v>5</v>
      </c>
      <c r="J92" s="181">
        <v>6</v>
      </c>
      <c r="K92" s="182" t="s">
        <v>166</v>
      </c>
      <c r="L92" s="182" t="s">
        <v>167</v>
      </c>
      <c r="M92" s="182" t="s">
        <v>168</v>
      </c>
      <c r="N92" s="181">
        <v>8</v>
      </c>
      <c r="O92" s="182" t="s">
        <v>198</v>
      </c>
      <c r="P92" s="182" t="s">
        <v>199</v>
      </c>
      <c r="Q92" s="198"/>
      <c r="R92" s="199"/>
      <c r="S92" s="360">
        <f>COUNTA(E93:R93)</f>
        <v>0</v>
      </c>
      <c r="T92" s="360">
        <f>IF(SUM(AG92:AJ93)&gt;=AK92,1,0)</f>
        <v>0</v>
      </c>
      <c r="U92" s="375"/>
      <c r="V92" s="375"/>
      <c r="W92" s="402" t="str">
        <f>IF(AN92&gt;1,"ERROR",IF(AN92=1,"OK",""))</f>
        <v/>
      </c>
      <c r="X92" s="362"/>
      <c r="Y92" s="362"/>
      <c r="Z92" s="95"/>
      <c r="AA92" s="32"/>
      <c r="AB92" s="3"/>
      <c r="AC92" s="3"/>
      <c r="AD92" s="186"/>
      <c r="AE92" s="95"/>
      <c r="AF92" s="95"/>
      <c r="AG92" s="360">
        <f>COUNTA(E93:J93)</f>
        <v>0</v>
      </c>
      <c r="AH92" s="360">
        <f>IF(COUNTA(K93:M93)&gt;=2,1,0)</f>
        <v>0</v>
      </c>
      <c r="AI92" s="360">
        <f>COUNTA(N93)</f>
        <v>0</v>
      </c>
      <c r="AJ92" s="360">
        <f>IF(COUNTA(O93:P93)&gt;=1,1,0)</f>
        <v>0</v>
      </c>
      <c r="AK92" s="360">
        <v>6</v>
      </c>
      <c r="AL92" s="360">
        <f>COUNTA(X92)</f>
        <v>0</v>
      </c>
      <c r="AM92" s="360">
        <f>COUNTA(Y92)</f>
        <v>0</v>
      </c>
      <c r="AN92" s="360">
        <f>SUM(AL92:AM93)</f>
        <v>0</v>
      </c>
      <c r="AO92" s="360">
        <f>IF(AN92&gt;1,0,IF(T92+AL92=2,1,0))</f>
        <v>0</v>
      </c>
      <c r="AP92" s="360">
        <f>IF(AN92&gt;1,0,IF(T92+AM92=2,1,0))</f>
        <v>0</v>
      </c>
      <c r="AQ92" s="95"/>
    </row>
    <row r="93" spans="1:43" ht="13.5" thickBot="1">
      <c r="A93" s="394"/>
      <c r="B93" s="396"/>
      <c r="C93" s="394"/>
      <c r="D93" s="394"/>
      <c r="E93" s="179"/>
      <c r="F93" s="179"/>
      <c r="G93" s="179"/>
      <c r="H93" s="179"/>
      <c r="I93" s="179"/>
      <c r="J93" s="179"/>
      <c r="K93" s="179"/>
      <c r="L93" s="179"/>
      <c r="M93" s="179"/>
      <c r="N93" s="179"/>
      <c r="O93" s="179"/>
      <c r="P93" s="179"/>
      <c r="Q93" s="196"/>
      <c r="R93" s="197"/>
      <c r="S93" s="394"/>
      <c r="T93" s="394"/>
      <c r="U93" s="376"/>
      <c r="V93" s="376"/>
      <c r="W93" s="403"/>
      <c r="X93" s="368"/>
      <c r="Y93" s="363"/>
      <c r="Z93" s="95"/>
      <c r="AA93" s="32"/>
      <c r="AB93" s="3"/>
      <c r="AC93" s="3"/>
      <c r="AD93" s="186"/>
      <c r="AE93" s="95"/>
      <c r="AF93" s="95"/>
      <c r="AG93" s="343"/>
      <c r="AH93" s="343"/>
      <c r="AI93" s="343"/>
      <c r="AJ93" s="343"/>
      <c r="AK93" s="343"/>
      <c r="AL93" s="343"/>
      <c r="AM93" s="343"/>
      <c r="AN93" s="343"/>
      <c r="AO93" s="343"/>
      <c r="AP93" s="343"/>
      <c r="AQ93" s="95"/>
    </row>
    <row r="94" spans="1:43" ht="13.5" thickBot="1">
      <c r="A94" s="360">
        <v>13</v>
      </c>
      <c r="B94" s="381" t="str">
        <f>DenStatus!C54</f>
        <v>Into the Woods</v>
      </c>
      <c r="C94" s="342">
        <v>5</v>
      </c>
      <c r="D94" s="342">
        <v>7</v>
      </c>
      <c r="E94" s="189">
        <v>1</v>
      </c>
      <c r="F94" s="189">
        <v>2</v>
      </c>
      <c r="G94" s="189">
        <v>3</v>
      </c>
      <c r="H94" s="189">
        <v>4</v>
      </c>
      <c r="I94" s="189">
        <v>5</v>
      </c>
      <c r="J94" s="189">
        <v>6</v>
      </c>
      <c r="K94" s="189">
        <v>7</v>
      </c>
      <c r="L94" s="198"/>
      <c r="M94" s="199"/>
      <c r="N94" s="199"/>
      <c r="O94" s="199"/>
      <c r="P94" s="199"/>
      <c r="Q94" s="199"/>
      <c r="R94" s="199"/>
      <c r="S94" s="360">
        <f>COUNTA(E95:R95)</f>
        <v>0</v>
      </c>
      <c r="T94" s="360">
        <f>IF(SUM(AG94:AJ95)&gt;=AK94,1,0)</f>
        <v>0</v>
      </c>
      <c r="U94" s="375"/>
      <c r="V94" s="375"/>
      <c r="W94" s="402" t="str">
        <f>IF(AN94&gt;1,"ERROR",IF(AN94=1,"OK",""))</f>
        <v/>
      </c>
      <c r="X94" s="362"/>
      <c r="Y94" s="362"/>
      <c r="Z94" s="95"/>
      <c r="AA94" s="2"/>
      <c r="AB94" s="3"/>
      <c r="AC94" s="3"/>
      <c r="AD94" s="186"/>
      <c r="AE94" s="95"/>
      <c r="AF94" s="95"/>
      <c r="AG94" s="360">
        <f>IF(COUNTA(E95:H95)&gt;=4,1,0)</f>
        <v>0</v>
      </c>
      <c r="AH94" s="360">
        <f>IF(COUNTA(I95:K95)&gt;=1,1,0)</f>
        <v>0</v>
      </c>
      <c r="AI94" s="360"/>
      <c r="AJ94" s="360"/>
      <c r="AK94" s="360">
        <v>2</v>
      </c>
      <c r="AL94" s="360">
        <f>COUNTA(X94)</f>
        <v>0</v>
      </c>
      <c r="AM94" s="360">
        <f>COUNTA(Y94)</f>
        <v>0</v>
      </c>
      <c r="AN94" s="360">
        <f>SUM(AL94:AM95)</f>
        <v>0</v>
      </c>
      <c r="AO94" s="360">
        <f>IF(AN94&gt;1,0,IF(T94+AL94=2,1,0))</f>
        <v>0</v>
      </c>
      <c r="AP94" s="360">
        <f>IF(AN94&gt;1,0,IF(T94+AM94=2,1,0))</f>
        <v>0</v>
      </c>
      <c r="AQ94" s="95"/>
    </row>
    <row r="95" spans="1:43" ht="13.5" thickBot="1">
      <c r="A95" s="394"/>
      <c r="B95" s="396"/>
      <c r="C95" s="394"/>
      <c r="D95" s="394"/>
      <c r="E95" s="179"/>
      <c r="F95" s="179"/>
      <c r="G95" s="179"/>
      <c r="H95" s="179"/>
      <c r="I95" s="179"/>
      <c r="J95" s="179"/>
      <c r="K95" s="179"/>
      <c r="L95" s="196"/>
      <c r="M95" s="197"/>
      <c r="N95" s="197"/>
      <c r="O95" s="197"/>
      <c r="P95" s="197"/>
      <c r="Q95" s="197"/>
      <c r="R95" s="197"/>
      <c r="S95" s="394"/>
      <c r="T95" s="394"/>
      <c r="U95" s="376"/>
      <c r="V95" s="376"/>
      <c r="W95" s="403"/>
      <c r="X95" s="368"/>
      <c r="Y95" s="363"/>
      <c r="Z95" s="95"/>
      <c r="AA95" s="2"/>
      <c r="AB95" s="3"/>
      <c r="AC95" s="3"/>
      <c r="AD95" s="186"/>
      <c r="AE95" s="95"/>
      <c r="AF95" s="95"/>
      <c r="AG95" s="343"/>
      <c r="AH95" s="343"/>
      <c r="AI95" s="343"/>
      <c r="AJ95" s="343"/>
      <c r="AK95" s="343"/>
      <c r="AL95" s="343"/>
      <c r="AM95" s="343"/>
      <c r="AN95" s="343"/>
      <c r="AO95" s="343"/>
      <c r="AP95" s="343"/>
      <c r="AQ95" s="95"/>
    </row>
    <row r="96" spans="1:43" ht="13.5" customHeight="1" thickBot="1">
      <c r="A96" s="360">
        <v>14</v>
      </c>
      <c r="B96" s="398" t="str">
        <f>DenStatus!C55</f>
        <v>Looking Back, Looking Forward</v>
      </c>
      <c r="C96" s="342">
        <v>3</v>
      </c>
      <c r="D96" s="342">
        <v>3</v>
      </c>
      <c r="E96" s="189">
        <v>1</v>
      </c>
      <c r="F96" s="189">
        <v>2</v>
      </c>
      <c r="G96" s="189">
        <v>3</v>
      </c>
      <c r="H96" s="198"/>
      <c r="I96" s="199"/>
      <c r="J96" s="199"/>
      <c r="K96" s="199"/>
      <c r="L96" s="199"/>
      <c r="M96" s="199"/>
      <c r="N96" s="199"/>
      <c r="O96" s="199"/>
      <c r="P96" s="199"/>
      <c r="Q96" s="199"/>
      <c r="R96" s="199"/>
      <c r="S96" s="360">
        <f>COUNTA(E97:R97)</f>
        <v>0</v>
      </c>
      <c r="T96" s="360">
        <f>IF(SUM(AG96:AJ97)&gt;=AK96,1,0)</f>
        <v>0</v>
      </c>
      <c r="U96" s="375"/>
      <c r="V96" s="375"/>
      <c r="W96" s="402" t="str">
        <f>IF(AN96&gt;1,"ERROR",IF(AN96=1,"OK",""))</f>
        <v/>
      </c>
      <c r="X96" s="362"/>
      <c r="Y96" s="362"/>
      <c r="Z96" s="95"/>
      <c r="AA96" s="2"/>
      <c r="AB96" s="3"/>
      <c r="AC96" s="3"/>
      <c r="AD96" s="186"/>
      <c r="AE96" s="95"/>
      <c r="AF96" s="95"/>
      <c r="AG96" s="360">
        <f>IF(COUNTA(E97:G97)&gt;=1,1,0)</f>
        <v>0</v>
      </c>
      <c r="AH96" s="360"/>
      <c r="AI96" s="360"/>
      <c r="AJ96" s="360"/>
      <c r="AK96" s="360">
        <v>1</v>
      </c>
      <c r="AL96" s="360">
        <f>COUNTA(X96)</f>
        <v>0</v>
      </c>
      <c r="AM96" s="360">
        <f>COUNTA(Y96)</f>
        <v>0</v>
      </c>
      <c r="AN96" s="360">
        <f>SUM(AL96:AM97)</f>
        <v>0</v>
      </c>
      <c r="AO96" s="360">
        <f>IF(AN96&gt;1,0,IF(T96+AL96=2,1,0))</f>
        <v>0</v>
      </c>
      <c r="AP96" s="360">
        <f>IF(AN96&gt;1,0,IF(T96+AM96=2,1,0))</f>
        <v>0</v>
      </c>
      <c r="AQ96" s="95"/>
    </row>
    <row r="97" spans="1:43" ht="13.5" thickBot="1">
      <c r="A97" s="343"/>
      <c r="B97" s="348"/>
      <c r="C97" s="343"/>
      <c r="D97" s="343"/>
      <c r="E97" s="183"/>
      <c r="F97" s="183"/>
      <c r="G97" s="183"/>
      <c r="H97" s="204"/>
      <c r="I97" s="205"/>
      <c r="J97" s="205"/>
      <c r="K97" s="205"/>
      <c r="L97" s="205"/>
      <c r="M97" s="205"/>
      <c r="N97" s="205"/>
      <c r="O97" s="205"/>
      <c r="P97" s="205"/>
      <c r="Q97" s="205"/>
      <c r="R97" s="205"/>
      <c r="S97" s="343"/>
      <c r="T97" s="394"/>
      <c r="U97" s="376"/>
      <c r="V97" s="376"/>
      <c r="W97" s="403"/>
      <c r="X97" s="368"/>
      <c r="Y97" s="363"/>
      <c r="Z97" s="95"/>
      <c r="AA97" s="2"/>
      <c r="AB97" s="3"/>
      <c r="AC97" s="3"/>
      <c r="AD97" s="186"/>
      <c r="AE97" s="95"/>
      <c r="AF97" s="95"/>
      <c r="AG97" s="343"/>
      <c r="AH97" s="343"/>
      <c r="AI97" s="343"/>
      <c r="AJ97" s="343"/>
      <c r="AK97" s="343"/>
      <c r="AL97" s="343"/>
      <c r="AM97" s="343"/>
      <c r="AN97" s="343"/>
      <c r="AO97" s="343"/>
      <c r="AP97" s="343"/>
      <c r="AQ97" s="95"/>
    </row>
    <row r="98" spans="1:43" ht="13.5" thickBot="1">
      <c r="A98" s="360">
        <v>15</v>
      </c>
      <c r="B98" s="381" t="str">
        <f>DenStatus!C56</f>
        <v>Maestro!</v>
      </c>
      <c r="C98" s="342">
        <v>4</v>
      </c>
      <c r="D98" s="342">
        <v>10</v>
      </c>
      <c r="E98" s="293" t="s">
        <v>169</v>
      </c>
      <c r="F98" s="293" t="s">
        <v>170</v>
      </c>
      <c r="G98" s="293" t="s">
        <v>150</v>
      </c>
      <c r="H98" s="293" t="s">
        <v>151</v>
      </c>
      <c r="I98" s="293" t="s">
        <v>152</v>
      </c>
      <c r="J98" s="293" t="s">
        <v>153</v>
      </c>
      <c r="K98" s="293" t="s">
        <v>172</v>
      </c>
      <c r="L98" s="293" t="s">
        <v>173</v>
      </c>
      <c r="M98" s="293" t="s">
        <v>174</v>
      </c>
      <c r="N98" s="293" t="s">
        <v>175</v>
      </c>
      <c r="O98" s="296"/>
      <c r="P98" s="207"/>
      <c r="Q98" s="207"/>
      <c r="R98" s="207"/>
      <c r="S98" s="360">
        <f>COUNTA(E99:R99)</f>
        <v>0</v>
      </c>
      <c r="T98" s="360">
        <f>IF(SUM(AG98:AJ99)&gt;=AK98,1,0)</f>
        <v>0</v>
      </c>
      <c r="U98" s="375"/>
      <c r="V98" s="375"/>
      <c r="W98" s="402" t="str">
        <f>IF(AN98&gt;1,"ERROR",IF(AN98=1,"OK",""))</f>
        <v/>
      </c>
      <c r="X98" s="362"/>
      <c r="Y98" s="362"/>
      <c r="Z98" s="95"/>
      <c r="AA98" s="2"/>
      <c r="AB98" s="3"/>
      <c r="AC98" s="3"/>
      <c r="AD98" s="186"/>
      <c r="AE98" s="95"/>
      <c r="AF98" s="95"/>
      <c r="AG98" s="360">
        <f>IF(COUNTA(E99:F99)&gt;=1,1,0)</f>
        <v>0</v>
      </c>
      <c r="AH98" s="360">
        <f>IF(COUNTA(G99:N99)&gt;=2,1,0)</f>
        <v>0</v>
      </c>
      <c r="AI98" s="360"/>
      <c r="AJ98" s="360"/>
      <c r="AK98" s="360">
        <v>2</v>
      </c>
      <c r="AL98" s="360">
        <f>COUNTA(X98)</f>
        <v>0</v>
      </c>
      <c r="AM98" s="360">
        <f>COUNTA(Y98)</f>
        <v>0</v>
      </c>
      <c r="AN98" s="360">
        <f>SUM(AL98:AM99)</f>
        <v>0</v>
      </c>
      <c r="AO98" s="360">
        <f>IF(AN98&gt;1,0,IF(T98+AL98=2,1,0))</f>
        <v>0</v>
      </c>
      <c r="AP98" s="360">
        <f>IF(AN98&gt;1,0,IF(T98+AM98=2,1,0))</f>
        <v>0</v>
      </c>
      <c r="AQ98" s="95"/>
    </row>
    <row r="99" spans="1:43" ht="13.5" thickBot="1">
      <c r="A99" s="343"/>
      <c r="B99" s="348"/>
      <c r="C99" s="343"/>
      <c r="D99" s="343"/>
      <c r="E99" s="179"/>
      <c r="F99" s="179"/>
      <c r="G99" s="179"/>
      <c r="H99" s="179"/>
      <c r="I99" s="179"/>
      <c r="J99" s="179"/>
      <c r="K99" s="179"/>
      <c r="L99" s="179"/>
      <c r="M99" s="179"/>
      <c r="N99" s="179"/>
      <c r="O99" s="196"/>
      <c r="P99" s="197"/>
      <c r="Q99" s="197"/>
      <c r="R99" s="197"/>
      <c r="S99" s="343"/>
      <c r="T99" s="394"/>
      <c r="U99" s="376"/>
      <c r="V99" s="376"/>
      <c r="W99" s="403"/>
      <c r="X99" s="368"/>
      <c r="Y99" s="363"/>
      <c r="Z99" s="95"/>
      <c r="AA99" s="2"/>
      <c r="AB99" s="3"/>
      <c r="AC99" s="3"/>
      <c r="AD99" s="186"/>
      <c r="AE99" s="95"/>
      <c r="AF99" s="95"/>
      <c r="AG99" s="343"/>
      <c r="AH99" s="343"/>
      <c r="AI99" s="343"/>
      <c r="AJ99" s="343"/>
      <c r="AK99" s="343"/>
      <c r="AL99" s="343"/>
      <c r="AM99" s="343"/>
      <c r="AN99" s="343"/>
      <c r="AO99" s="343"/>
      <c r="AP99" s="343"/>
      <c r="AQ99" s="95"/>
    </row>
    <row r="100" spans="1:43" ht="13.5" thickBot="1">
      <c r="A100" s="360">
        <v>16</v>
      </c>
      <c r="B100" s="381" t="str">
        <f>DenStatus!C57</f>
        <v>Moviemaking</v>
      </c>
      <c r="C100" s="342">
        <v>3</v>
      </c>
      <c r="D100" s="342">
        <v>3</v>
      </c>
      <c r="E100" s="189">
        <v>1</v>
      </c>
      <c r="F100" s="189">
        <v>2</v>
      </c>
      <c r="G100" s="189">
        <v>3</v>
      </c>
      <c r="H100" s="198"/>
      <c r="I100" s="199"/>
      <c r="J100" s="199"/>
      <c r="K100" s="199"/>
      <c r="L100" s="199"/>
      <c r="M100" s="199"/>
      <c r="N100" s="199"/>
      <c r="O100" s="199"/>
      <c r="P100" s="199"/>
      <c r="Q100" s="199"/>
      <c r="R100" s="199"/>
      <c r="S100" s="360">
        <f>COUNTA(E101:R101)</f>
        <v>0</v>
      </c>
      <c r="T100" s="360">
        <f>IF(SUM(AG100:AJ101)&gt;=AK100,1,0)</f>
        <v>0</v>
      </c>
      <c r="U100" s="375"/>
      <c r="V100" s="375"/>
      <c r="W100" s="402" t="str">
        <f>IF(AN100&gt;1,"ERROR",IF(AN100=1,"OK",""))</f>
        <v/>
      </c>
      <c r="X100" s="362"/>
      <c r="Y100" s="362"/>
      <c r="Z100" s="95"/>
      <c r="AA100" s="2"/>
      <c r="AB100" s="3"/>
      <c r="AC100" s="3"/>
      <c r="AD100" s="186"/>
      <c r="AE100" s="95"/>
      <c r="AF100" s="95"/>
      <c r="AG100" s="360">
        <f>IF(COUNTA(E101:G101)&gt;=3,1,0)</f>
        <v>0</v>
      </c>
      <c r="AH100" s="360"/>
      <c r="AI100" s="360"/>
      <c r="AJ100" s="360"/>
      <c r="AK100" s="360">
        <v>1</v>
      </c>
      <c r="AL100" s="360">
        <f>COUNTA(X100)</f>
        <v>0</v>
      </c>
      <c r="AM100" s="360">
        <f>COUNTA(Y100)</f>
        <v>0</v>
      </c>
      <c r="AN100" s="360">
        <f>SUM(AL100:AM101)</f>
        <v>0</v>
      </c>
      <c r="AO100" s="360">
        <f>IF(AN100&gt;1,0,IF(T100+AL100=2,1,0))</f>
        <v>0</v>
      </c>
      <c r="AP100" s="360">
        <f>IF(AN100&gt;1,0,IF(T100+AM100=2,1,0))</f>
        <v>0</v>
      </c>
      <c r="AQ100" s="95"/>
    </row>
    <row r="101" spans="1:43" ht="13.5" thickBot="1">
      <c r="A101" s="394"/>
      <c r="B101" s="396"/>
      <c r="C101" s="394"/>
      <c r="D101" s="394"/>
      <c r="E101" s="179"/>
      <c r="F101" s="179"/>
      <c r="G101" s="179"/>
      <c r="H101" s="196"/>
      <c r="I101" s="197"/>
      <c r="J101" s="197"/>
      <c r="K101" s="197"/>
      <c r="L101" s="197"/>
      <c r="M101" s="197"/>
      <c r="N101" s="197"/>
      <c r="O101" s="197"/>
      <c r="P101" s="197"/>
      <c r="Q101" s="197"/>
      <c r="R101" s="197"/>
      <c r="S101" s="394"/>
      <c r="T101" s="394"/>
      <c r="U101" s="376"/>
      <c r="V101" s="376"/>
      <c r="W101" s="403"/>
      <c r="X101" s="368"/>
      <c r="Y101" s="363"/>
      <c r="Z101" s="95"/>
      <c r="AA101" s="2"/>
      <c r="AB101" s="3"/>
      <c r="AC101" s="3"/>
      <c r="AD101" s="186"/>
      <c r="AE101" s="95"/>
      <c r="AF101" s="95"/>
      <c r="AG101" s="343"/>
      <c r="AH101" s="343"/>
      <c r="AI101" s="343"/>
      <c r="AJ101" s="343"/>
      <c r="AK101" s="343"/>
      <c r="AL101" s="343"/>
      <c r="AM101" s="343"/>
      <c r="AN101" s="343"/>
      <c r="AO101" s="343"/>
      <c r="AP101" s="343"/>
      <c r="AQ101" s="95"/>
    </row>
    <row r="102" spans="1:43" ht="13.5" thickBot="1">
      <c r="A102" s="360">
        <v>17</v>
      </c>
      <c r="B102" s="381" t="str">
        <f>DenStatus!C58</f>
        <v>Project Family</v>
      </c>
      <c r="C102" s="342">
        <v>6</v>
      </c>
      <c r="D102" s="342">
        <v>9</v>
      </c>
      <c r="E102" s="189">
        <v>1</v>
      </c>
      <c r="F102" s="194" t="s">
        <v>150</v>
      </c>
      <c r="G102" s="194" t="s">
        <v>151</v>
      </c>
      <c r="H102" s="194" t="s">
        <v>152</v>
      </c>
      <c r="I102" s="194">
        <v>3</v>
      </c>
      <c r="J102" s="194">
        <v>4</v>
      </c>
      <c r="K102" s="194">
        <v>5</v>
      </c>
      <c r="L102" s="194" t="s">
        <v>176</v>
      </c>
      <c r="M102" s="194" t="s">
        <v>177</v>
      </c>
      <c r="N102" s="198"/>
      <c r="O102" s="199"/>
      <c r="P102" s="199"/>
      <c r="Q102" s="199"/>
      <c r="R102" s="199"/>
      <c r="S102" s="360">
        <f>COUNTA(E103:R103)</f>
        <v>0</v>
      </c>
      <c r="T102" s="360">
        <f>IF(SUM(AG102:AJ103)&gt;=AK102,1,0)</f>
        <v>0</v>
      </c>
      <c r="U102" s="375"/>
      <c r="V102" s="375"/>
      <c r="W102" s="402" t="str">
        <f>IF(AN102&gt;1,"ERROR",IF(AN102=1,"OK",""))</f>
        <v/>
      </c>
      <c r="X102" s="362"/>
      <c r="Y102" s="362"/>
      <c r="Z102" s="95"/>
      <c r="AA102" s="32"/>
      <c r="AB102" s="3"/>
      <c r="AC102" s="3"/>
      <c r="AD102" s="186"/>
      <c r="AE102" s="95"/>
      <c r="AF102" s="95"/>
      <c r="AG102" s="360">
        <f>IF(COUNTA(E103)&gt;=1,1,0)</f>
        <v>0</v>
      </c>
      <c r="AH102" s="360">
        <f>IF(COUNTA(F103:H103)&gt;=1,1,0)</f>
        <v>0</v>
      </c>
      <c r="AI102" s="360">
        <f>IF(COUNTA(I103:K103)&gt;=3,1,0)</f>
        <v>0</v>
      </c>
      <c r="AJ102" s="360">
        <f>IF(COUNTA(L103:M103)&gt;=1,1,0)</f>
        <v>0</v>
      </c>
      <c r="AK102" s="360">
        <v>4</v>
      </c>
      <c r="AL102" s="360">
        <f>COUNTA(X102)</f>
        <v>0</v>
      </c>
      <c r="AM102" s="360">
        <f>COUNTA(Y102)</f>
        <v>0</v>
      </c>
      <c r="AN102" s="360">
        <f>SUM(AL102:AM103)</f>
        <v>0</v>
      </c>
      <c r="AO102" s="360">
        <f>IF(AN102&gt;1,0,IF(T102+AL102=2,1,0))</f>
        <v>0</v>
      </c>
      <c r="AP102" s="360">
        <f>IF(AN102&gt;1,0,IF(T102+AM102=2,1,0))</f>
        <v>0</v>
      </c>
      <c r="AQ102" s="95"/>
    </row>
    <row r="103" spans="1:43" ht="13.5" thickBot="1">
      <c r="A103" s="394"/>
      <c r="B103" s="396"/>
      <c r="C103" s="394"/>
      <c r="D103" s="394"/>
      <c r="E103" s="179"/>
      <c r="F103" s="179"/>
      <c r="G103" s="179"/>
      <c r="H103" s="179"/>
      <c r="I103" s="179"/>
      <c r="J103" s="179"/>
      <c r="K103" s="179"/>
      <c r="L103" s="179"/>
      <c r="M103" s="179"/>
      <c r="N103" s="196"/>
      <c r="O103" s="197"/>
      <c r="P103" s="197"/>
      <c r="Q103" s="197"/>
      <c r="R103" s="197"/>
      <c r="S103" s="394"/>
      <c r="T103" s="394"/>
      <c r="U103" s="376"/>
      <c r="V103" s="376"/>
      <c r="W103" s="403"/>
      <c r="X103" s="368"/>
      <c r="Y103" s="363"/>
      <c r="Z103" s="95"/>
      <c r="AA103" s="32"/>
      <c r="AB103" s="3"/>
      <c r="AC103" s="3"/>
      <c r="AD103" s="186"/>
      <c r="AE103" s="95"/>
      <c r="AF103" s="95"/>
      <c r="AG103" s="343"/>
      <c r="AH103" s="343"/>
      <c r="AI103" s="343"/>
      <c r="AJ103" s="343"/>
      <c r="AK103" s="343"/>
      <c r="AL103" s="343"/>
      <c r="AM103" s="343"/>
      <c r="AN103" s="343"/>
      <c r="AO103" s="343"/>
      <c r="AP103" s="343"/>
      <c r="AQ103" s="95"/>
    </row>
    <row r="104" spans="1:43" ht="13.5" thickBot="1">
      <c r="A104" s="360">
        <v>18</v>
      </c>
      <c r="B104" s="381" t="str">
        <f>DenStatus!C59</f>
        <v>Sportsman</v>
      </c>
      <c r="C104" s="342">
        <v>5</v>
      </c>
      <c r="D104" s="342">
        <v>5</v>
      </c>
      <c r="E104" s="189">
        <v>1</v>
      </c>
      <c r="F104" s="189">
        <v>2</v>
      </c>
      <c r="G104" s="194" t="s">
        <v>154</v>
      </c>
      <c r="H104" s="194" t="s">
        <v>155</v>
      </c>
      <c r="I104" s="194" t="s">
        <v>156</v>
      </c>
      <c r="J104" s="198"/>
      <c r="K104" s="199"/>
      <c r="L104" s="199"/>
      <c r="M104" s="199"/>
      <c r="N104" s="199"/>
      <c r="O104" s="199"/>
      <c r="P104" s="199"/>
      <c r="Q104" s="199"/>
      <c r="R104" s="199"/>
      <c r="S104" s="360">
        <f>COUNTA(E105:R105)</f>
        <v>0</v>
      </c>
      <c r="T104" s="360">
        <f>IF(SUM(AG104:AJ105)&gt;=AK104,1,0)</f>
        <v>0</v>
      </c>
      <c r="U104" s="375"/>
      <c r="V104" s="375"/>
      <c r="W104" s="402" t="str">
        <f>IF(AN104&gt;1,"ERROR",IF(AN104=1,"OK",""))</f>
        <v/>
      </c>
      <c r="X104" s="362"/>
      <c r="Y104" s="362"/>
      <c r="Z104" s="95"/>
      <c r="AA104" s="2"/>
      <c r="AB104" s="3"/>
      <c r="AC104" s="3"/>
      <c r="AD104" s="186"/>
      <c r="AE104" s="95"/>
      <c r="AF104" s="95"/>
      <c r="AG104" s="360">
        <f>IF(COUNTA(E105:I105)&gt;=5,1,0)</f>
        <v>0</v>
      </c>
      <c r="AH104" s="360"/>
      <c r="AI104" s="360"/>
      <c r="AJ104" s="360"/>
      <c r="AK104" s="360">
        <v>1</v>
      </c>
      <c r="AL104" s="360">
        <f>COUNTA(X104)</f>
        <v>0</v>
      </c>
      <c r="AM104" s="360">
        <f>COUNTA(Y104)</f>
        <v>0</v>
      </c>
      <c r="AN104" s="360">
        <f>SUM(AL104:AM105)</f>
        <v>0</v>
      </c>
      <c r="AO104" s="360">
        <f>IF(AN104&gt;1,0,IF(T104+AL104=2,1,0))</f>
        <v>0</v>
      </c>
      <c r="AP104" s="360">
        <f>IF(AN104&gt;1,0,IF(T104+AM104=2,1,0))</f>
        <v>0</v>
      </c>
      <c r="AQ104" s="95"/>
    </row>
    <row r="105" spans="1:43" ht="13.5" thickBot="1">
      <c r="A105" s="394"/>
      <c r="B105" s="396"/>
      <c r="C105" s="394"/>
      <c r="D105" s="343"/>
      <c r="E105" s="179"/>
      <c r="F105" s="179"/>
      <c r="G105" s="179"/>
      <c r="H105" s="179"/>
      <c r="I105" s="179"/>
      <c r="J105" s="196"/>
      <c r="K105" s="197"/>
      <c r="L105" s="197"/>
      <c r="M105" s="197"/>
      <c r="N105" s="197"/>
      <c r="O105" s="197"/>
      <c r="P105" s="197"/>
      <c r="Q105" s="197"/>
      <c r="R105" s="197"/>
      <c r="S105" s="343"/>
      <c r="T105" s="343"/>
      <c r="U105" s="376"/>
      <c r="V105" s="376"/>
      <c r="W105" s="403"/>
      <c r="X105" s="368"/>
      <c r="Y105" s="363"/>
      <c r="Z105" s="95"/>
      <c r="AA105" s="4"/>
      <c r="AB105" s="3"/>
      <c r="AC105" s="3"/>
      <c r="AD105" s="186"/>
      <c r="AE105" s="95"/>
      <c r="AF105" s="95"/>
      <c r="AG105" s="343"/>
      <c r="AH105" s="343"/>
      <c r="AI105" s="343"/>
      <c r="AJ105" s="343"/>
      <c r="AK105" s="343"/>
      <c r="AL105" s="343"/>
      <c r="AM105" s="343"/>
      <c r="AN105" s="343"/>
      <c r="AO105" s="343"/>
      <c r="AP105" s="343"/>
      <c r="AQ105" s="95"/>
    </row>
    <row r="106" spans="1:43">
      <c r="A106" s="184"/>
      <c r="B106" s="262" t="s">
        <v>282</v>
      </c>
      <c r="C106" s="149">
        <f>IF(SUM(AO68:AO105)&gt;=1,"X",0)</f>
        <v>0</v>
      </c>
      <c r="D106" s="223" t="s">
        <v>284</v>
      </c>
      <c r="E106" s="145"/>
      <c r="F106" s="145"/>
      <c r="G106" s="145"/>
      <c r="H106" s="145"/>
      <c r="I106" s="145"/>
      <c r="J106" s="145"/>
      <c r="K106" s="145"/>
      <c r="L106" s="145"/>
      <c r="M106" s="145"/>
      <c r="N106" s="145"/>
      <c r="O106" s="145"/>
      <c r="P106" s="145"/>
      <c r="Q106" s="145"/>
      <c r="R106" s="145"/>
      <c r="S106" s="95"/>
      <c r="T106" s="95"/>
      <c r="U106" s="178"/>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row>
    <row r="107" spans="1:43">
      <c r="A107" s="138"/>
      <c r="B107" s="153" t="s">
        <v>283</v>
      </c>
      <c r="C107" s="149">
        <f>IF(SUM(AP68:AP105)&gt;=1,"X",0)</f>
        <v>0</v>
      </c>
      <c r="D107" s="223" t="s">
        <v>284</v>
      </c>
      <c r="E107" s="145"/>
      <c r="F107" s="145"/>
      <c r="G107" s="145"/>
      <c r="H107" s="145"/>
      <c r="I107" s="145"/>
      <c r="J107" s="145"/>
      <c r="K107" s="145"/>
      <c r="L107" s="145"/>
      <c r="M107" s="145"/>
      <c r="N107" s="145"/>
      <c r="O107" s="145"/>
      <c r="P107" s="145"/>
      <c r="Q107" s="145"/>
      <c r="R107" s="145"/>
      <c r="S107" s="95"/>
      <c r="T107" s="95"/>
      <c r="U107" s="178"/>
      <c r="V107" s="95"/>
      <c r="W107" s="95"/>
      <c r="X107" s="95"/>
      <c r="Y107" s="95"/>
      <c r="Z107" s="95"/>
      <c r="AA107" s="95"/>
      <c r="AB107" s="95"/>
      <c r="AC107" s="95"/>
      <c r="AD107" s="95"/>
      <c r="AE107" s="95"/>
      <c r="AF107" s="95"/>
      <c r="AG107" s="104" t="s">
        <v>113</v>
      </c>
      <c r="AH107" s="105"/>
      <c r="AI107" s="105"/>
      <c r="AJ107" s="143"/>
      <c r="AK107" s="144"/>
      <c r="AL107" s="95"/>
      <c r="AM107" s="95"/>
      <c r="AN107" s="95"/>
      <c r="AO107" s="95"/>
      <c r="AP107" s="95"/>
      <c r="AQ107" s="95"/>
    </row>
    <row r="108" spans="1:43">
      <c r="A108" s="95"/>
      <c r="B108" s="106"/>
      <c r="C108" s="152"/>
      <c r="D108" s="145"/>
      <c r="E108" s="145"/>
      <c r="F108" s="145"/>
      <c r="G108" s="145"/>
      <c r="H108" s="145"/>
      <c r="I108" s="145"/>
      <c r="J108" s="145"/>
      <c r="K108" s="145"/>
      <c r="L108" s="145"/>
      <c r="M108" s="145"/>
      <c r="N108" s="145"/>
      <c r="O108" s="145"/>
      <c r="P108" s="145"/>
      <c r="Q108" s="145"/>
      <c r="R108" s="145"/>
      <c r="S108" s="95"/>
      <c r="T108" s="95"/>
      <c r="U108" s="95"/>
      <c r="V108" s="95"/>
      <c r="W108" s="95"/>
      <c r="X108" s="95"/>
      <c r="Y108" s="95"/>
      <c r="Z108" s="95"/>
      <c r="AA108" s="95"/>
      <c r="AB108" s="95"/>
      <c r="AC108" s="95"/>
      <c r="AD108" s="95"/>
      <c r="AE108" s="95"/>
      <c r="AF108" s="95"/>
      <c r="AG108" s="138" t="s">
        <v>26</v>
      </c>
      <c r="AH108" s="143"/>
      <c r="AI108" s="143"/>
      <c r="AJ108" s="143"/>
      <c r="AK108" s="144"/>
      <c r="AL108" s="95"/>
      <c r="AM108" s="95"/>
      <c r="AN108" s="95"/>
      <c r="AO108" s="95"/>
      <c r="AP108" s="95"/>
      <c r="AQ108" s="95"/>
    </row>
    <row r="109" spans="1:43">
      <c r="A109" s="138"/>
      <c r="B109" s="153" t="s">
        <v>111</v>
      </c>
      <c r="C109" s="136">
        <f>IF(SUM(AG111:AG114)&gt;=4,"X",0)</f>
        <v>0</v>
      </c>
      <c r="D109" s="145"/>
      <c r="E109" s="145"/>
      <c r="F109" s="145"/>
      <c r="G109" s="145"/>
      <c r="H109" s="145"/>
      <c r="I109" s="145"/>
      <c r="J109" s="145"/>
      <c r="K109" s="145"/>
      <c r="L109" s="145"/>
      <c r="M109" s="145"/>
      <c r="N109" s="145"/>
      <c r="O109" s="145"/>
      <c r="P109" s="145"/>
      <c r="Q109" s="145"/>
      <c r="R109" s="145"/>
      <c r="S109" s="95"/>
      <c r="T109" s="95"/>
      <c r="U109" s="95"/>
      <c r="V109" s="95"/>
      <c r="W109" s="95"/>
      <c r="X109" s="95"/>
      <c r="Y109" s="95"/>
      <c r="Z109" s="95"/>
      <c r="AA109" s="95"/>
      <c r="AB109" s="95"/>
      <c r="AC109" s="95"/>
      <c r="AD109" s="95"/>
      <c r="AE109" s="95"/>
      <c r="AF109" s="95"/>
      <c r="AG109" s="157" t="s">
        <v>34</v>
      </c>
      <c r="AH109" s="119" t="s">
        <v>48</v>
      </c>
      <c r="AI109" s="119" t="s">
        <v>165</v>
      </c>
      <c r="AJ109" s="119" t="s">
        <v>211</v>
      </c>
      <c r="AK109" s="157" t="s">
        <v>1</v>
      </c>
      <c r="AL109" s="95"/>
      <c r="AM109" s="95"/>
      <c r="AN109" s="95"/>
      <c r="AO109" s="95"/>
      <c r="AP109" s="95"/>
      <c r="AQ109" s="95"/>
    </row>
    <row r="110" spans="1:43">
      <c r="A110" s="138"/>
      <c r="B110" s="153" t="s">
        <v>232</v>
      </c>
      <c r="C110" s="136">
        <f>IF(SUM(AG120:AG123)&gt;=4,"X",0)</f>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51" t="s">
        <v>49</v>
      </c>
      <c r="AH110" s="148" t="s">
        <v>49</v>
      </c>
      <c r="AI110" s="148" t="s">
        <v>49</v>
      </c>
      <c r="AJ110" s="251" t="s">
        <v>49</v>
      </c>
      <c r="AK110" s="251" t="s">
        <v>50</v>
      </c>
      <c r="AL110" s="95"/>
      <c r="AM110" s="95"/>
      <c r="AN110" s="95"/>
      <c r="AO110" s="95"/>
      <c r="AP110" s="95"/>
      <c r="AQ110" s="95"/>
    </row>
    <row r="111" spans="1:43">
      <c r="A111" s="95"/>
      <c r="B111" s="91"/>
      <c r="C111" s="95"/>
      <c r="D111" s="140"/>
      <c r="E111" s="140"/>
      <c r="F111" s="140"/>
      <c r="G111" s="140"/>
      <c r="H111" s="140"/>
      <c r="I111" s="140"/>
      <c r="J111" s="140"/>
      <c r="K111" s="140"/>
      <c r="L111" s="140"/>
      <c r="M111" s="140"/>
      <c r="N111" s="140"/>
      <c r="O111" s="95"/>
      <c r="P111" s="95"/>
      <c r="Q111" s="95"/>
      <c r="R111" s="95"/>
      <c r="S111" s="95"/>
      <c r="T111" s="95"/>
      <c r="U111" s="95"/>
      <c r="V111" s="95"/>
      <c r="W111" s="95"/>
      <c r="X111" s="95"/>
      <c r="Y111" s="95"/>
      <c r="Z111" s="95"/>
      <c r="AA111" s="95"/>
      <c r="AB111" s="95"/>
      <c r="AC111" s="95"/>
      <c r="AD111" s="95"/>
      <c r="AE111" s="95"/>
      <c r="AF111" s="91" t="s">
        <v>17</v>
      </c>
      <c r="AG111" s="136">
        <f>IF(C13="X",1,0)</f>
        <v>0</v>
      </c>
      <c r="AH111" s="136"/>
      <c r="AI111" s="136"/>
      <c r="AJ111" s="136"/>
      <c r="AK111" s="136">
        <v>1</v>
      </c>
      <c r="AL111" s="95"/>
      <c r="AM111" s="95"/>
      <c r="AN111" s="95"/>
      <c r="AO111" s="95"/>
      <c r="AP111" s="95"/>
      <c r="AQ111" s="95"/>
    </row>
    <row r="112" spans="1:43">
      <c r="A112" s="139"/>
      <c r="B112" s="140"/>
      <c r="C112" s="140"/>
      <c r="D112" s="140"/>
      <c r="E112" s="140"/>
      <c r="F112" s="140"/>
      <c r="G112" s="140"/>
      <c r="H112" s="140"/>
      <c r="I112" s="140"/>
      <c r="J112" s="140"/>
      <c r="K112" s="140"/>
      <c r="L112" s="140"/>
      <c r="M112" s="140"/>
      <c r="N112" s="140"/>
      <c r="O112" s="95"/>
      <c r="P112" s="95"/>
      <c r="Q112" s="95"/>
      <c r="R112" s="95"/>
      <c r="S112" s="95"/>
      <c r="T112" s="95"/>
      <c r="U112" s="95"/>
      <c r="V112" s="95"/>
      <c r="W112" s="95"/>
      <c r="X112" s="95"/>
      <c r="Y112" s="95"/>
      <c r="Z112" s="95"/>
      <c r="AA112" s="95"/>
      <c r="AB112" s="95"/>
      <c r="AC112" s="95"/>
      <c r="AD112" s="95"/>
      <c r="AE112" s="95"/>
      <c r="AF112" s="91" t="s">
        <v>64</v>
      </c>
      <c r="AG112" s="136">
        <f>IF(C30="X",1,0)</f>
        <v>0</v>
      </c>
      <c r="AH112" s="136"/>
      <c r="AI112" s="136"/>
      <c r="AJ112" s="136"/>
      <c r="AK112" s="136">
        <v>1</v>
      </c>
      <c r="AL112" s="95"/>
      <c r="AM112" s="95"/>
      <c r="AN112" s="95"/>
      <c r="AO112" s="95"/>
      <c r="AP112" s="95"/>
      <c r="AQ112" s="95"/>
    </row>
    <row r="113" spans="1:43">
      <c r="A113" s="140"/>
      <c r="B113" s="140"/>
      <c r="C113" s="140"/>
      <c r="D113" s="140"/>
      <c r="E113" s="140"/>
      <c r="F113" s="140"/>
      <c r="G113" s="140"/>
      <c r="H113" s="140"/>
      <c r="I113" s="140"/>
      <c r="J113" s="140"/>
      <c r="K113" s="140"/>
      <c r="L113" s="140"/>
      <c r="M113" s="140"/>
      <c r="N113" s="140"/>
      <c r="O113" s="95"/>
      <c r="P113" s="95"/>
      <c r="Q113" s="95"/>
      <c r="R113" s="95"/>
      <c r="S113" s="95"/>
      <c r="T113" s="95"/>
      <c r="U113" s="95"/>
      <c r="V113" s="95"/>
      <c r="W113" s="95"/>
      <c r="X113" s="95"/>
      <c r="Y113" s="95"/>
      <c r="Z113" s="95"/>
      <c r="AA113" s="95"/>
      <c r="AB113" s="95"/>
      <c r="AC113" s="95"/>
      <c r="AD113" s="95"/>
      <c r="AE113" s="95"/>
      <c r="AF113" s="91" t="s">
        <v>63</v>
      </c>
      <c r="AG113" s="136">
        <f>IF(C38="X",1,0)</f>
        <v>0</v>
      </c>
      <c r="AH113" s="136"/>
      <c r="AI113" s="136"/>
      <c r="AJ113" s="136"/>
      <c r="AK113" s="136">
        <v>1</v>
      </c>
      <c r="AL113" s="95"/>
      <c r="AM113" s="95"/>
      <c r="AN113" s="95"/>
      <c r="AO113" s="95"/>
      <c r="AP113" s="95"/>
      <c r="AQ113" s="95"/>
    </row>
    <row r="114" spans="1:43">
      <c r="A114" s="140"/>
      <c r="B114" s="140"/>
      <c r="C114" s="152"/>
      <c r="D114" s="140"/>
      <c r="E114" s="140"/>
      <c r="F114" s="140"/>
      <c r="G114" s="140"/>
      <c r="H114" s="140"/>
      <c r="I114" s="140"/>
      <c r="J114" s="140"/>
      <c r="K114" s="140"/>
      <c r="L114" s="140"/>
      <c r="M114" s="140"/>
      <c r="N114" s="140"/>
      <c r="O114" s="95"/>
      <c r="P114" s="95"/>
      <c r="Q114" s="95"/>
      <c r="R114" s="95"/>
      <c r="S114" s="95"/>
      <c r="T114" s="95"/>
      <c r="U114" s="95"/>
      <c r="V114" s="95"/>
      <c r="W114" s="95"/>
      <c r="X114" s="95"/>
      <c r="Y114" s="95"/>
      <c r="Z114" s="95"/>
      <c r="AA114" s="95"/>
      <c r="AB114" s="95"/>
      <c r="AC114" s="95"/>
      <c r="AD114" s="95"/>
      <c r="AE114" s="95"/>
      <c r="AF114" s="91" t="s">
        <v>65</v>
      </c>
      <c r="AG114" s="136">
        <f>IF(C106="X",1,0)</f>
        <v>0</v>
      </c>
      <c r="AH114" s="136"/>
      <c r="AI114" s="136"/>
      <c r="AJ114" s="136"/>
      <c r="AK114" s="136">
        <v>1</v>
      </c>
      <c r="AL114" s="91" t="s">
        <v>253</v>
      </c>
      <c r="AM114" s="95"/>
      <c r="AN114" s="95"/>
      <c r="AO114" s="95"/>
      <c r="AP114" s="95"/>
      <c r="AQ114" s="95"/>
    </row>
    <row r="115" spans="1:43">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row>
    <row r="116" spans="1:43">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104" t="s">
        <v>235</v>
      </c>
      <c r="AH116" s="105"/>
      <c r="AI116" s="105"/>
      <c r="AJ116" s="143"/>
      <c r="AK116" s="144"/>
      <c r="AL116" s="95"/>
      <c r="AM116" s="95"/>
      <c r="AN116" s="95"/>
      <c r="AO116" s="95"/>
      <c r="AP116" s="95"/>
      <c r="AQ116" s="95"/>
    </row>
    <row r="117" spans="1:43">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138" t="s">
        <v>26</v>
      </c>
      <c r="AH117" s="143"/>
      <c r="AI117" s="143"/>
      <c r="AJ117" s="143"/>
      <c r="AK117" s="144"/>
      <c r="AL117" s="95"/>
      <c r="AM117" s="95"/>
      <c r="AN117" s="95"/>
      <c r="AO117" s="95"/>
      <c r="AP117" s="95"/>
      <c r="AQ117" s="95"/>
    </row>
    <row r="118" spans="1:43">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157" t="s">
        <v>34</v>
      </c>
      <c r="AH118" s="119" t="s">
        <v>48</v>
      </c>
      <c r="AI118" s="119" t="s">
        <v>165</v>
      </c>
      <c r="AJ118" s="119" t="s">
        <v>211</v>
      </c>
      <c r="AK118" s="157" t="s">
        <v>1</v>
      </c>
      <c r="AL118" s="95"/>
      <c r="AM118" s="95"/>
      <c r="AN118" s="95"/>
      <c r="AO118" s="95"/>
      <c r="AP118" s="95"/>
      <c r="AQ118" s="95"/>
    </row>
    <row r="119" spans="1:43">
      <c r="A119" s="95"/>
      <c r="B119" s="95"/>
      <c r="C119" s="95"/>
      <c r="D119" s="95"/>
      <c r="E119" s="95"/>
      <c r="F119" s="95"/>
      <c r="G119" s="95"/>
      <c r="H119" s="95"/>
      <c r="I119" s="95"/>
      <c r="J119" s="95"/>
      <c r="K119" s="95"/>
      <c r="L119" s="95"/>
      <c r="M119" s="95"/>
      <c r="N119" s="95"/>
      <c r="O119" s="95"/>
      <c r="P119" s="95"/>
      <c r="Q119" s="95"/>
      <c r="R119" s="95"/>
      <c r="S119" s="95"/>
      <c r="T119" s="95"/>
      <c r="U119" s="95"/>
      <c r="V119" s="95"/>
      <c r="W119" s="91"/>
      <c r="X119" s="95"/>
      <c r="Y119" s="95"/>
      <c r="Z119" s="95"/>
      <c r="AA119" s="95"/>
      <c r="AB119" s="95"/>
      <c r="AC119" s="95"/>
      <c r="AD119" s="95"/>
      <c r="AE119" s="95"/>
      <c r="AF119" s="95"/>
      <c r="AG119" s="251" t="s">
        <v>49</v>
      </c>
      <c r="AH119" s="148" t="s">
        <v>49</v>
      </c>
      <c r="AI119" s="148" t="s">
        <v>49</v>
      </c>
      <c r="AJ119" s="251" t="s">
        <v>49</v>
      </c>
      <c r="AK119" s="251" t="s">
        <v>50</v>
      </c>
      <c r="AL119" s="95"/>
      <c r="AM119" s="95"/>
      <c r="AN119" s="95"/>
      <c r="AO119" s="95"/>
      <c r="AP119" s="95"/>
      <c r="AQ119" s="95"/>
    </row>
    <row r="120" spans="1:43">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1" t="s">
        <v>17</v>
      </c>
      <c r="AG120" s="136">
        <f>IF(C13="X",1,0)</f>
        <v>0</v>
      </c>
      <c r="AH120" s="136"/>
      <c r="AI120" s="136"/>
      <c r="AJ120" s="136"/>
      <c r="AK120" s="136">
        <v>1</v>
      </c>
      <c r="AL120" s="95"/>
      <c r="AM120" s="95"/>
      <c r="AN120" s="95"/>
      <c r="AO120" s="95"/>
      <c r="AP120" s="95"/>
      <c r="AQ120" s="95"/>
    </row>
    <row r="121" spans="1:43">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1" t="s">
        <v>64</v>
      </c>
      <c r="AG121" s="136">
        <f>IF(C55="X",1,0)</f>
        <v>0</v>
      </c>
      <c r="AH121" s="136"/>
      <c r="AI121" s="136"/>
      <c r="AJ121" s="136"/>
      <c r="AK121" s="136">
        <v>1</v>
      </c>
      <c r="AL121" s="95"/>
      <c r="AM121" s="95"/>
      <c r="AN121" s="95"/>
      <c r="AO121" s="95"/>
      <c r="AP121" s="95"/>
      <c r="AQ121" s="95"/>
    </row>
    <row r="122" spans="1:43">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1" t="s">
        <v>63</v>
      </c>
      <c r="AG122" s="136">
        <f>IF(C63="X",1,0)</f>
        <v>0</v>
      </c>
      <c r="AH122" s="136"/>
      <c r="AI122" s="136"/>
      <c r="AJ122" s="136"/>
      <c r="AK122" s="136">
        <v>1</v>
      </c>
      <c r="AL122" s="95"/>
      <c r="AM122" s="95"/>
      <c r="AN122" s="95"/>
      <c r="AO122" s="95"/>
      <c r="AP122" s="95"/>
      <c r="AQ122" s="95"/>
    </row>
    <row r="123" spans="1:43">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1" t="s">
        <v>65</v>
      </c>
      <c r="AG123" s="136">
        <f>IF(C107="X",1,0)</f>
        <v>0</v>
      </c>
      <c r="AH123" s="136"/>
      <c r="AI123" s="136"/>
      <c r="AJ123" s="136"/>
      <c r="AK123" s="136">
        <v>1</v>
      </c>
      <c r="AL123" s="91" t="s">
        <v>253</v>
      </c>
      <c r="AM123" s="95"/>
      <c r="AN123" s="95"/>
      <c r="AO123" s="95"/>
      <c r="AP123" s="95"/>
      <c r="AQ123" s="95"/>
    </row>
  </sheetData>
  <sheetProtection sheet="1" objects="1" scenarios="1"/>
  <mergeCells count="514">
    <mergeCell ref="AP102:AP103"/>
    <mergeCell ref="AG104:AG105"/>
    <mergeCell ref="AH104:AH105"/>
    <mergeCell ref="AI104:AI105"/>
    <mergeCell ref="AJ104:AJ105"/>
    <mergeCell ref="AK104:AK105"/>
    <mergeCell ref="AL104:AL105"/>
    <mergeCell ref="AM104:AM105"/>
    <mergeCell ref="AN104:AN105"/>
    <mergeCell ref="AO104:AO105"/>
    <mergeCell ref="AP104:AP105"/>
    <mergeCell ref="AG102:AG103"/>
    <mergeCell ref="AH102:AH103"/>
    <mergeCell ref="AI102:AI103"/>
    <mergeCell ref="AJ102:AJ103"/>
    <mergeCell ref="AK102:AK103"/>
    <mergeCell ref="AL102:AL103"/>
    <mergeCell ref="AM102:AM103"/>
    <mergeCell ref="AN102:AN103"/>
    <mergeCell ref="AO102:AO103"/>
    <mergeCell ref="AP98:AP99"/>
    <mergeCell ref="AG100:AG101"/>
    <mergeCell ref="AH100:AH101"/>
    <mergeCell ref="AI100:AI101"/>
    <mergeCell ref="AJ100:AJ101"/>
    <mergeCell ref="AK100:AK101"/>
    <mergeCell ref="AL100:AL101"/>
    <mergeCell ref="AM100:AM101"/>
    <mergeCell ref="AN100:AN101"/>
    <mergeCell ref="AO100:AO101"/>
    <mergeCell ref="AP100:AP101"/>
    <mergeCell ref="AG98:AG99"/>
    <mergeCell ref="AH98:AH99"/>
    <mergeCell ref="AI98:AI99"/>
    <mergeCell ref="AJ98:AJ99"/>
    <mergeCell ref="AK98:AK99"/>
    <mergeCell ref="AL98:AL99"/>
    <mergeCell ref="AM98:AM99"/>
    <mergeCell ref="AN98:AN99"/>
    <mergeCell ref="AO98:AO99"/>
    <mergeCell ref="AP94:AP95"/>
    <mergeCell ref="AG96:AG97"/>
    <mergeCell ref="AH96:AH97"/>
    <mergeCell ref="AI96:AI97"/>
    <mergeCell ref="AJ96:AJ97"/>
    <mergeCell ref="AK96:AK97"/>
    <mergeCell ref="AL96:AL97"/>
    <mergeCell ref="AM96:AM97"/>
    <mergeCell ref="AN96:AN97"/>
    <mergeCell ref="AO96:AO97"/>
    <mergeCell ref="AP96:AP97"/>
    <mergeCell ref="AG94:AG95"/>
    <mergeCell ref="AH94:AH95"/>
    <mergeCell ref="AI94:AI95"/>
    <mergeCell ref="AJ94:AJ95"/>
    <mergeCell ref="AK94:AK95"/>
    <mergeCell ref="AL94:AL95"/>
    <mergeCell ref="AM94:AM95"/>
    <mergeCell ref="AN94:AN95"/>
    <mergeCell ref="AO94:AO95"/>
    <mergeCell ref="AP90:AP91"/>
    <mergeCell ref="AG92:AG93"/>
    <mergeCell ref="AH92:AH93"/>
    <mergeCell ref="AI92:AI93"/>
    <mergeCell ref="AJ92:AJ93"/>
    <mergeCell ref="AK92:AK93"/>
    <mergeCell ref="AL92:AL93"/>
    <mergeCell ref="AM92:AM93"/>
    <mergeCell ref="AN92:AN93"/>
    <mergeCell ref="AO92:AO93"/>
    <mergeCell ref="AP92:AP93"/>
    <mergeCell ref="AG90:AG91"/>
    <mergeCell ref="AH90:AH91"/>
    <mergeCell ref="AI90:AI91"/>
    <mergeCell ref="AJ90:AJ91"/>
    <mergeCell ref="AK90:AK91"/>
    <mergeCell ref="AL90:AL91"/>
    <mergeCell ref="AM90:AM91"/>
    <mergeCell ref="AN90:AN91"/>
    <mergeCell ref="AO90:AO91"/>
    <mergeCell ref="AG80:AG81"/>
    <mergeCell ref="AH80:AH81"/>
    <mergeCell ref="AI80:AI81"/>
    <mergeCell ref="AJ80:AJ81"/>
    <mergeCell ref="AP84:AP85"/>
    <mergeCell ref="AG86:AG89"/>
    <mergeCell ref="AH86:AH89"/>
    <mergeCell ref="AI86:AI89"/>
    <mergeCell ref="AJ86:AJ89"/>
    <mergeCell ref="AK86:AK89"/>
    <mergeCell ref="AL86:AL89"/>
    <mergeCell ref="AM86:AM89"/>
    <mergeCell ref="AN86:AN89"/>
    <mergeCell ref="AO86:AO89"/>
    <mergeCell ref="AP86:AP89"/>
    <mergeCell ref="AG84:AG85"/>
    <mergeCell ref="AH84:AH85"/>
    <mergeCell ref="AI84:AI85"/>
    <mergeCell ref="AJ84:AJ85"/>
    <mergeCell ref="AK84:AK85"/>
    <mergeCell ref="AL84:AL85"/>
    <mergeCell ref="AM84:AM85"/>
    <mergeCell ref="AN84:AN85"/>
    <mergeCell ref="AO84:AO85"/>
    <mergeCell ref="AP78:AP79"/>
    <mergeCell ref="AG78:AG79"/>
    <mergeCell ref="AH78:AH79"/>
    <mergeCell ref="AI78:AI79"/>
    <mergeCell ref="AJ78:AJ79"/>
    <mergeCell ref="AK78:AK79"/>
    <mergeCell ref="AL78:AL79"/>
    <mergeCell ref="AM78:AM79"/>
    <mergeCell ref="AN78:AN79"/>
    <mergeCell ref="AO78:AO79"/>
    <mergeCell ref="AO70:AO71"/>
    <mergeCell ref="AP74:AP75"/>
    <mergeCell ref="AG76:AG77"/>
    <mergeCell ref="AH76:AH77"/>
    <mergeCell ref="AI76:AI77"/>
    <mergeCell ref="AJ76:AJ77"/>
    <mergeCell ref="AK76:AK77"/>
    <mergeCell ref="AL76:AL77"/>
    <mergeCell ref="AM76:AM77"/>
    <mergeCell ref="AN76:AN77"/>
    <mergeCell ref="AO76:AO77"/>
    <mergeCell ref="AP76:AP77"/>
    <mergeCell ref="AG74:AG75"/>
    <mergeCell ref="AH74:AH75"/>
    <mergeCell ref="AI74:AI75"/>
    <mergeCell ref="AJ74:AJ75"/>
    <mergeCell ref="AK74:AK75"/>
    <mergeCell ref="AL74:AL75"/>
    <mergeCell ref="AM74:AM75"/>
    <mergeCell ref="AN74:AN75"/>
    <mergeCell ref="AO74:AO75"/>
    <mergeCell ref="AL68:AL69"/>
    <mergeCell ref="AM68:AM69"/>
    <mergeCell ref="AN68:AN69"/>
    <mergeCell ref="AO68:AO69"/>
    <mergeCell ref="AP68:AP69"/>
    <mergeCell ref="AP70:AP71"/>
    <mergeCell ref="AG72:AG73"/>
    <mergeCell ref="AH72:AH73"/>
    <mergeCell ref="AI72:AI73"/>
    <mergeCell ref="AJ72:AJ73"/>
    <mergeCell ref="AK72:AK73"/>
    <mergeCell ref="AL72:AL73"/>
    <mergeCell ref="AM72:AM73"/>
    <mergeCell ref="AN72:AN73"/>
    <mergeCell ref="AO72:AO73"/>
    <mergeCell ref="AP72:AP73"/>
    <mergeCell ref="AG70:AG71"/>
    <mergeCell ref="AH70:AH71"/>
    <mergeCell ref="AI70:AI71"/>
    <mergeCell ref="AJ70:AJ71"/>
    <mergeCell ref="AK70:AK71"/>
    <mergeCell ref="AL70:AL71"/>
    <mergeCell ref="AM70:AM71"/>
    <mergeCell ref="AN70:AN71"/>
    <mergeCell ref="AG49:AG50"/>
    <mergeCell ref="AH49:AH50"/>
    <mergeCell ref="AI49:AI50"/>
    <mergeCell ref="AJ49:AJ50"/>
    <mergeCell ref="AK49:AK50"/>
    <mergeCell ref="AG68:AG69"/>
    <mergeCell ref="AH68:AH69"/>
    <mergeCell ref="AI68:AI69"/>
    <mergeCell ref="AJ68:AJ69"/>
    <mergeCell ref="AK68:AK69"/>
    <mergeCell ref="AG51:AG54"/>
    <mergeCell ref="AH51:AH54"/>
    <mergeCell ref="AI51:AI54"/>
    <mergeCell ref="AJ51:AJ54"/>
    <mergeCell ref="AK51:AK54"/>
    <mergeCell ref="AG45:AG46"/>
    <mergeCell ref="AH45:AH46"/>
    <mergeCell ref="AI45:AI46"/>
    <mergeCell ref="AJ45:AJ46"/>
    <mergeCell ref="AK45:AK46"/>
    <mergeCell ref="AG47:AG48"/>
    <mergeCell ref="AH47:AH48"/>
    <mergeCell ref="AI47:AI48"/>
    <mergeCell ref="AJ47:AJ48"/>
    <mergeCell ref="AK47:AK48"/>
    <mergeCell ref="AG28:AG29"/>
    <mergeCell ref="AH28:AH29"/>
    <mergeCell ref="AI28:AI29"/>
    <mergeCell ref="AJ28:AJ29"/>
    <mergeCell ref="AK28:AK29"/>
    <mergeCell ref="AG43:AG44"/>
    <mergeCell ref="AH43:AH44"/>
    <mergeCell ref="AI43:AI44"/>
    <mergeCell ref="AJ43:AJ44"/>
    <mergeCell ref="AK43:AK44"/>
    <mergeCell ref="AG22:AG25"/>
    <mergeCell ref="AH22:AH25"/>
    <mergeCell ref="AI22:AI25"/>
    <mergeCell ref="AJ22:AJ25"/>
    <mergeCell ref="AK22:AK25"/>
    <mergeCell ref="AG26:AG27"/>
    <mergeCell ref="AH26:AH27"/>
    <mergeCell ref="AI26:AI27"/>
    <mergeCell ref="AJ26:AJ27"/>
    <mergeCell ref="AK26:AK27"/>
    <mergeCell ref="AG18:AG19"/>
    <mergeCell ref="AH18:AH19"/>
    <mergeCell ref="AI18:AI19"/>
    <mergeCell ref="AJ18:AJ19"/>
    <mergeCell ref="AK18:AK19"/>
    <mergeCell ref="AG20:AG21"/>
    <mergeCell ref="AH20:AH21"/>
    <mergeCell ref="AI20:AI21"/>
    <mergeCell ref="AJ20:AJ21"/>
    <mergeCell ref="AK20:AK21"/>
    <mergeCell ref="X104:X105"/>
    <mergeCell ref="Y104:Y105"/>
    <mergeCell ref="A104:A105"/>
    <mergeCell ref="B104:B105"/>
    <mergeCell ref="C104:C105"/>
    <mergeCell ref="D104:D105"/>
    <mergeCell ref="S104:S105"/>
    <mergeCell ref="T104:T105"/>
    <mergeCell ref="U104:U105"/>
    <mergeCell ref="V104:V105"/>
    <mergeCell ref="W104:W105"/>
    <mergeCell ref="X100:X101"/>
    <mergeCell ref="Y100:Y101"/>
    <mergeCell ref="A102:A103"/>
    <mergeCell ref="B102:B103"/>
    <mergeCell ref="C102:C103"/>
    <mergeCell ref="D102:D103"/>
    <mergeCell ref="S102:S103"/>
    <mergeCell ref="T102:T103"/>
    <mergeCell ref="U102:U103"/>
    <mergeCell ref="V102:V103"/>
    <mergeCell ref="W102:W103"/>
    <mergeCell ref="X102:X103"/>
    <mergeCell ref="Y102:Y103"/>
    <mergeCell ref="A100:A101"/>
    <mergeCell ref="B100:B101"/>
    <mergeCell ref="C100:C101"/>
    <mergeCell ref="D100:D101"/>
    <mergeCell ref="S100:S101"/>
    <mergeCell ref="T100:T101"/>
    <mergeCell ref="U100:U101"/>
    <mergeCell ref="V100:V101"/>
    <mergeCell ref="W100:W101"/>
    <mergeCell ref="X96:X97"/>
    <mergeCell ref="Y96:Y97"/>
    <mergeCell ref="A98:A99"/>
    <mergeCell ref="B98:B99"/>
    <mergeCell ref="C98:C99"/>
    <mergeCell ref="D98:D99"/>
    <mergeCell ref="S98:S99"/>
    <mergeCell ref="T98:T99"/>
    <mergeCell ref="U98:U99"/>
    <mergeCell ref="V98:V99"/>
    <mergeCell ref="W98:W99"/>
    <mergeCell ref="X98:X99"/>
    <mergeCell ref="Y98:Y99"/>
    <mergeCell ref="A96:A97"/>
    <mergeCell ref="B96:B97"/>
    <mergeCell ref="C96:C97"/>
    <mergeCell ref="D96:D97"/>
    <mergeCell ref="S96:S97"/>
    <mergeCell ref="T96:T97"/>
    <mergeCell ref="U96:U97"/>
    <mergeCell ref="V96:V97"/>
    <mergeCell ref="W96:W97"/>
    <mergeCell ref="V86:V89"/>
    <mergeCell ref="W86:W89"/>
    <mergeCell ref="X92:X93"/>
    <mergeCell ref="Y92:Y93"/>
    <mergeCell ref="A94:A95"/>
    <mergeCell ref="B94:B95"/>
    <mergeCell ref="C94:C95"/>
    <mergeCell ref="D94:D95"/>
    <mergeCell ref="S94:S95"/>
    <mergeCell ref="T94:T95"/>
    <mergeCell ref="U94:U95"/>
    <mergeCell ref="V94:V95"/>
    <mergeCell ref="W94:W95"/>
    <mergeCell ref="X94:X95"/>
    <mergeCell ref="Y94:Y95"/>
    <mergeCell ref="A92:A93"/>
    <mergeCell ref="B92:B93"/>
    <mergeCell ref="C92:C93"/>
    <mergeCell ref="D92:D93"/>
    <mergeCell ref="S92:S93"/>
    <mergeCell ref="T92:T93"/>
    <mergeCell ref="U92:U93"/>
    <mergeCell ref="V92:V93"/>
    <mergeCell ref="W92:W93"/>
    <mergeCell ref="X84:X85"/>
    <mergeCell ref="Y84:Y85"/>
    <mergeCell ref="A80:A81"/>
    <mergeCell ref="B80:B81"/>
    <mergeCell ref="X86:X89"/>
    <mergeCell ref="Y86:Y89"/>
    <mergeCell ref="A90:A91"/>
    <mergeCell ref="B90:B91"/>
    <mergeCell ref="C90:C91"/>
    <mergeCell ref="D90:D91"/>
    <mergeCell ref="S90:S91"/>
    <mergeCell ref="T90:T91"/>
    <mergeCell ref="U90:U91"/>
    <mergeCell ref="V90:V91"/>
    <mergeCell ref="W90:W91"/>
    <mergeCell ref="X90:X91"/>
    <mergeCell ref="Y90:Y91"/>
    <mergeCell ref="A86:A89"/>
    <mergeCell ref="B86:B89"/>
    <mergeCell ref="C86:C89"/>
    <mergeCell ref="D86:D89"/>
    <mergeCell ref="S86:S89"/>
    <mergeCell ref="T86:T89"/>
    <mergeCell ref="U86:U89"/>
    <mergeCell ref="A84:A85"/>
    <mergeCell ref="B84:B85"/>
    <mergeCell ref="C84:C85"/>
    <mergeCell ref="D84:D85"/>
    <mergeCell ref="S84:S85"/>
    <mergeCell ref="T84:T85"/>
    <mergeCell ref="U84:U85"/>
    <mergeCell ref="V84:V85"/>
    <mergeCell ref="W84:W85"/>
    <mergeCell ref="X78:X79"/>
    <mergeCell ref="Y78:Y79"/>
    <mergeCell ref="A76:A77"/>
    <mergeCell ref="B76:B77"/>
    <mergeCell ref="C76:C77"/>
    <mergeCell ref="D76:D77"/>
    <mergeCell ref="S76:S77"/>
    <mergeCell ref="T76:T77"/>
    <mergeCell ref="U76:U77"/>
    <mergeCell ref="V76:V77"/>
    <mergeCell ref="A78:A79"/>
    <mergeCell ref="B78:B79"/>
    <mergeCell ref="C78:C79"/>
    <mergeCell ref="D78:D79"/>
    <mergeCell ref="S78:S79"/>
    <mergeCell ref="T78:T79"/>
    <mergeCell ref="U78:U79"/>
    <mergeCell ref="V78:V79"/>
    <mergeCell ref="W78:W79"/>
    <mergeCell ref="A74:A75"/>
    <mergeCell ref="B74:B75"/>
    <mergeCell ref="C74:C75"/>
    <mergeCell ref="D74:D75"/>
    <mergeCell ref="S74:S75"/>
    <mergeCell ref="T74:T75"/>
    <mergeCell ref="U74:U75"/>
    <mergeCell ref="V74:V75"/>
    <mergeCell ref="W74:W75"/>
    <mergeCell ref="A68:A69"/>
    <mergeCell ref="B68:B69"/>
    <mergeCell ref="C68:C69"/>
    <mergeCell ref="D68:D69"/>
    <mergeCell ref="S68:S69"/>
    <mergeCell ref="T68:T69"/>
    <mergeCell ref="U68:U69"/>
    <mergeCell ref="V68:V69"/>
    <mergeCell ref="W72:W73"/>
    <mergeCell ref="A72:A73"/>
    <mergeCell ref="B72:B73"/>
    <mergeCell ref="C72:C73"/>
    <mergeCell ref="D72:D73"/>
    <mergeCell ref="S72:S73"/>
    <mergeCell ref="T72:T73"/>
    <mergeCell ref="U72:U73"/>
    <mergeCell ref="V72:V73"/>
    <mergeCell ref="A70:A71"/>
    <mergeCell ref="B70:B71"/>
    <mergeCell ref="C70:C71"/>
    <mergeCell ref="D70:D71"/>
    <mergeCell ref="S70:S71"/>
    <mergeCell ref="T70:T71"/>
    <mergeCell ref="U70:U71"/>
    <mergeCell ref="W70:W71"/>
    <mergeCell ref="S4:V4"/>
    <mergeCell ref="S16:V16"/>
    <mergeCell ref="T18:T19"/>
    <mergeCell ref="U18:U19"/>
    <mergeCell ref="V18:V19"/>
    <mergeCell ref="T20:T21"/>
    <mergeCell ref="U20:U21"/>
    <mergeCell ref="V20:V21"/>
    <mergeCell ref="T22:T25"/>
    <mergeCell ref="U22:U25"/>
    <mergeCell ref="V22:V25"/>
    <mergeCell ref="U43:U44"/>
    <mergeCell ref="V43:V44"/>
    <mergeCell ref="S41:V41"/>
    <mergeCell ref="U28:U29"/>
    <mergeCell ref="V28:V29"/>
    <mergeCell ref="U49:U50"/>
    <mergeCell ref="V49:V50"/>
    <mergeCell ref="A18:A19"/>
    <mergeCell ref="B18:B19"/>
    <mergeCell ref="C18:C19"/>
    <mergeCell ref="A28:A29"/>
    <mergeCell ref="B28:B29"/>
    <mergeCell ref="C28:C29"/>
    <mergeCell ref="D28:D29"/>
    <mergeCell ref="S28:S29"/>
    <mergeCell ref="T28:T29"/>
    <mergeCell ref="A22:A25"/>
    <mergeCell ref="B22:B25"/>
    <mergeCell ref="C22:C25"/>
    <mergeCell ref="D22:D25"/>
    <mergeCell ref="S22:S25"/>
    <mergeCell ref="A20:A21"/>
    <mergeCell ref="B20:B21"/>
    <mergeCell ref="C20:C21"/>
    <mergeCell ref="D20:D21"/>
    <mergeCell ref="S20:S21"/>
    <mergeCell ref="D18:D19"/>
    <mergeCell ref="S18:S19"/>
    <mergeCell ref="A26:A27"/>
    <mergeCell ref="B26:B27"/>
    <mergeCell ref="C26:C27"/>
    <mergeCell ref="D26:D27"/>
    <mergeCell ref="S26:S27"/>
    <mergeCell ref="T26:T27"/>
    <mergeCell ref="S33:V33"/>
    <mergeCell ref="U26:U27"/>
    <mergeCell ref="V26:V27"/>
    <mergeCell ref="A45:A48"/>
    <mergeCell ref="B45:B48"/>
    <mergeCell ref="E45:G46"/>
    <mergeCell ref="T45:T48"/>
    <mergeCell ref="E47:G48"/>
    <mergeCell ref="A43:A44"/>
    <mergeCell ref="B43:B44"/>
    <mergeCell ref="C43:C44"/>
    <mergeCell ref="D43:D44"/>
    <mergeCell ref="S43:S44"/>
    <mergeCell ref="T43:T44"/>
    <mergeCell ref="U45:U46"/>
    <mergeCell ref="V45:V46"/>
    <mergeCell ref="C47:C48"/>
    <mergeCell ref="D47:D48"/>
    <mergeCell ref="S47:S48"/>
    <mergeCell ref="U47:U48"/>
    <mergeCell ref="V47:V48"/>
    <mergeCell ref="C45:C46"/>
    <mergeCell ref="D45:D46"/>
    <mergeCell ref="S45:S46"/>
    <mergeCell ref="A49:A50"/>
    <mergeCell ref="B49:B50"/>
    <mergeCell ref="C49:C50"/>
    <mergeCell ref="D49:D50"/>
    <mergeCell ref="S49:S50"/>
    <mergeCell ref="T49:T50"/>
    <mergeCell ref="A51:A54"/>
    <mergeCell ref="B51:B54"/>
    <mergeCell ref="C51:C54"/>
    <mergeCell ref="D51:D54"/>
    <mergeCell ref="S51:S54"/>
    <mergeCell ref="T51:T54"/>
    <mergeCell ref="U51:U54"/>
    <mergeCell ref="V51:V54"/>
    <mergeCell ref="S58:V58"/>
    <mergeCell ref="X64:Y66"/>
    <mergeCell ref="S66:V66"/>
    <mergeCell ref="C80:C81"/>
    <mergeCell ref="D80:D81"/>
    <mergeCell ref="S80:S81"/>
    <mergeCell ref="T80:T81"/>
    <mergeCell ref="U80:U81"/>
    <mergeCell ref="V80:V81"/>
    <mergeCell ref="W80:W81"/>
    <mergeCell ref="X80:X81"/>
    <mergeCell ref="Y80:Y81"/>
    <mergeCell ref="W68:W69"/>
    <mergeCell ref="X68:X69"/>
    <mergeCell ref="Y68:Y69"/>
    <mergeCell ref="X70:X71"/>
    <mergeCell ref="Y70:Y71"/>
    <mergeCell ref="X72:X73"/>
    <mergeCell ref="Y72:Y73"/>
    <mergeCell ref="X74:X75"/>
    <mergeCell ref="Y74:Y75"/>
    <mergeCell ref="W76:W77"/>
    <mergeCell ref="X76:X77"/>
    <mergeCell ref="Y76:Y77"/>
    <mergeCell ref="V70:V71"/>
    <mergeCell ref="X82:X83"/>
    <mergeCell ref="Y82:Y83"/>
    <mergeCell ref="AG82:AG83"/>
    <mergeCell ref="AH82:AH83"/>
    <mergeCell ref="AI82:AI83"/>
    <mergeCell ref="AJ82:AJ83"/>
    <mergeCell ref="AK82:AK83"/>
    <mergeCell ref="AL82:AL83"/>
    <mergeCell ref="AM82:AM83"/>
    <mergeCell ref="A82:A83"/>
    <mergeCell ref="B82:B83"/>
    <mergeCell ref="C82:C83"/>
    <mergeCell ref="D82:D83"/>
    <mergeCell ref="S82:S83"/>
    <mergeCell ref="T82:T83"/>
    <mergeCell ref="U82:U83"/>
    <mergeCell ref="V82:V83"/>
    <mergeCell ref="W82:W83"/>
    <mergeCell ref="AN82:AN83"/>
    <mergeCell ref="AO82:AO83"/>
    <mergeCell ref="AP82:AP83"/>
    <mergeCell ref="AK80:AK81"/>
    <mergeCell ref="AL80:AL81"/>
    <mergeCell ref="AM80:AM81"/>
    <mergeCell ref="AN80:AN81"/>
    <mergeCell ref="AO80:AO81"/>
    <mergeCell ref="AP80:AP81"/>
  </mergeCells>
  <conditionalFormatting sqref="C114 E81:R81 E77:J77 E91:H91 E69:N69 E75:I75 E95:K95 E97:G97 E101:G101 E67:O67 E71:R71 E73:R73 E79:O79 E83:R83 E85:J85 E87:R87 E93:P93 E99:N99 E103:N103 E105:J105 E89:R89 T35:T37 E35:E37 T6:T12 E19:I19 C13 E6:E12 E29:L29 E21:I21 E23:R23 E27:O27 E25:J25 C30 E60 C109:C110 C38:C40 C53:C55 T58 T60">
    <cfRule type="cellIs" dxfId="132" priority="31" stopIfTrue="1" operator="greaterThan">
      <formula>0</formula>
    </cfRule>
  </conditionalFormatting>
  <conditionalFormatting sqref="C31:C32 C38:C40 C53:C55 C106:C110">
    <cfRule type="cellIs" dxfId="131" priority="32" stopIfTrue="1" operator="greaterThanOrEqual">
      <formula>1</formula>
    </cfRule>
  </conditionalFormatting>
  <conditionalFormatting sqref="C53:C55 T18:T29 T43:T52 E44:Q44 E46:M46 E48:J48 E50:R50 E52:G52 T66 T68:T105">
    <cfRule type="cellIs" dxfId="130" priority="30" operator="greaterThan">
      <formula>0</formula>
    </cfRule>
  </conditionalFormatting>
  <conditionalFormatting sqref="C114 E81:R81 E77:J77 E91:H91 E69:N69 E75:I75 E95:K95 E97:G97 E101:G101 E67:O67 E71:R71 E73:R73 E79:O79 E83:R83 E85:J85 E87:R87 E93:P93 E99:N99 E103:N103 E105:J105 E89:R89 T35:T37 E35:E37 T6:T12 E19:I19 C13 E6:E12 E29:L29 E21:I21 E23:R23 E27:O27 E25:J25 C30 E60 C109:C110 C38:C40 C53:C55 T58 T60">
    <cfRule type="cellIs" dxfId="129" priority="26" stopIfTrue="1" operator="greaterThan">
      <formula>0</formula>
    </cfRule>
  </conditionalFormatting>
  <conditionalFormatting sqref="C31:C32 C38:C40 C53:C55 C106:C110">
    <cfRule type="cellIs" dxfId="128" priority="25" stopIfTrue="1" operator="greaterThanOrEqual">
      <formula>1</formula>
    </cfRule>
  </conditionalFormatting>
  <conditionalFormatting sqref="C53:C55 T18:T29 T43:T52 E44:Q44 E46:M46 E48:J48 E50:R50 E52:G52 T66 T68:T105">
    <cfRule type="cellIs" dxfId="127" priority="24" operator="greaterThan">
      <formula>0</formula>
    </cfRule>
  </conditionalFormatting>
  <conditionalFormatting sqref="C114 E81:R81 E77:J77 E91:H91 E69:N69 E75:I75 E95:K95 E97:G97 E101:G101 E67:O67 E71:R71 E73:R73 E79:O79 E83:R83 E85:J85 E87:R87 E93:P93 E99:N99 E103:N103 E105:J105 E89:R89 T35:T37 E35:E37 T6:T12 E19:I19 C13 E6:E12 E29:L29 E21:I21 E23:R23 E27:O27 E25:J25 C30 E60 C109:C110 C38:C40 C53:C55 T58 T60">
    <cfRule type="cellIs" dxfId="126" priority="20" stopIfTrue="1" operator="greaterThan">
      <formula>0</formula>
    </cfRule>
  </conditionalFormatting>
  <conditionalFormatting sqref="C31:C32 C38:C40 C53:C55 C106:C110">
    <cfRule type="cellIs" dxfId="125" priority="19" stopIfTrue="1" operator="greaterThanOrEqual">
      <formula>1</formula>
    </cfRule>
  </conditionalFormatting>
  <conditionalFormatting sqref="C53:C55 T18:T29 T43:T52 E44:Q44 E46:M46 E48:J48 E50:R50 E52:G52 T66 T68:T105">
    <cfRule type="cellIs" dxfId="124" priority="18" operator="greaterThan">
      <formula>0</formula>
    </cfRule>
  </conditionalFormatting>
  <conditionalFormatting sqref="W66 W68 W70 W72 W74 W76 W78 W80 W84 W86 W90 W92 W94 W96 W98 W100 W102 W104">
    <cfRule type="cellIs" dxfId="123" priority="15" operator="equal">
      <formula>$AQ$66</formula>
    </cfRule>
    <cfRule type="cellIs" dxfId="122" priority="16" operator="equal">
      <formula>$AQ$67</formula>
    </cfRule>
  </conditionalFormatting>
  <conditionalFormatting sqref="C114 E91:H91 E95:K95 E97:G97 E101:G101 E85:J85 E87:R87 E93:P93 E99:N99 E25:J25 E103:M103 E89:R89 C109:C110 E81:K81 E79:J79 E29:J29 E75:R75 E69:O69 E77:H77 T35:T37 E35:E37 T6:T12 C13 E6:E12 E19:G19 E23:R23 E27:O27 E21:H21 C30 T60:T62 E60:E62 C38:C40 C55:C57 C63 E71:M71 E73:R73 E83:O83 R83 E105:I105">
    <cfRule type="cellIs" dxfId="121" priority="5" stopIfTrue="1" operator="greaterThan">
      <formula>0</formula>
    </cfRule>
  </conditionalFormatting>
  <conditionalFormatting sqref="C106:C110 C31:C32 C38:C40 C55:C57 C63">
    <cfRule type="cellIs" dxfId="120" priority="4" stopIfTrue="1" operator="greaterThanOrEqual">
      <formula>1</formula>
    </cfRule>
  </conditionalFormatting>
  <conditionalFormatting sqref="T68:T105 T18:T29 C63 E50:J50 E52:R52 E54:G54 C55:C57 T49:T54 T43:T46 H48:M48 E44:M44 H46:N46">
    <cfRule type="cellIs" dxfId="119" priority="3" operator="greaterThan">
      <formula>0</formula>
    </cfRule>
  </conditionalFormatting>
  <conditionalFormatting sqref="W84 W86 W90 W92 W94 W96 W98 W100 W102 W104 W68 W70 W72 W74 W76 W78 W80 W82">
    <cfRule type="cellIs" dxfId="118" priority="1" operator="equal">
      <formula>$AQ$68</formula>
    </cfRule>
    <cfRule type="cellIs" dxfId="117" priority="2" operator="equal">
      <formula>$AQ$69</formula>
    </cfRule>
  </conditionalFormatting>
  <pageMargins left="0.5" right="0.5" top="0.5" bottom="0.5" header="0.3" footer="0.3"/>
  <pageSetup scale="67" fitToHeight="2" orientation="landscape" horizontalDpi="360" verticalDpi="360" r:id="rId1"/>
  <headerFooter alignWithMargins="0"/>
  <rowBreaks count="1" manualBreakCount="1">
    <brk id="61" max="29" man="1"/>
  </rowBreaks>
</worksheet>
</file>

<file path=xl/worksheets/sheet12.xml><?xml version="1.0" encoding="utf-8"?>
<worksheet xmlns="http://schemas.openxmlformats.org/spreadsheetml/2006/main" xmlns:r="http://schemas.openxmlformats.org/officeDocument/2006/relationships">
  <dimension ref="A1:AQ123"/>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20.7109375" style="6" customWidth="1"/>
    <col min="3" max="3" width="6.7109375" style="6" customWidth="1"/>
    <col min="4" max="4" width="5.28515625" style="6" customWidth="1"/>
    <col min="5" max="12" width="3.7109375" style="6" customWidth="1"/>
    <col min="13" max="13" width="3.85546875" style="6" customWidth="1"/>
    <col min="14" max="18" width="4.28515625" style="6" customWidth="1"/>
    <col min="19" max="19" width="8" style="6" customWidth="1"/>
    <col min="20" max="20" width="7" style="6" customWidth="1"/>
    <col min="21" max="22" width="9.140625" style="6"/>
    <col min="23" max="23" width="8" style="6" bestFit="1" customWidth="1"/>
    <col min="24" max="24" width="8.85546875" style="6" bestFit="1" customWidth="1"/>
    <col min="25" max="25" width="8.85546875" style="6" customWidth="1"/>
    <col min="26" max="26" width="3.7109375" style="6" customWidth="1"/>
    <col min="27" max="31" width="9.140625" style="6" customWidth="1"/>
    <col min="32" max="32" width="9.140625" style="6"/>
    <col min="33" max="37" width="7.7109375" style="6" customWidth="1"/>
    <col min="38" max="39" width="8.7109375" style="6" customWidth="1"/>
    <col min="40" max="40" width="11.28515625" style="6" bestFit="1" customWidth="1"/>
    <col min="41" max="41" width="8.85546875" style="6" bestFit="1" customWidth="1"/>
    <col min="42" max="42" width="7.7109375" style="6" bestFit="1" customWidth="1"/>
    <col min="43" max="43" width="15.85546875" style="6" customWidth="1"/>
    <col min="44" max="16384" width="9.140625" style="6"/>
  </cols>
  <sheetData>
    <row r="1" spans="1:43">
      <c r="A1" s="95" t="s">
        <v>42</v>
      </c>
      <c r="B1" s="1" t="s">
        <v>34</v>
      </c>
      <c r="C1" s="95"/>
      <c r="D1" s="95"/>
      <c r="E1" s="95"/>
      <c r="F1" s="95" t="s">
        <v>37</v>
      </c>
      <c r="G1" s="95"/>
      <c r="H1" s="7"/>
      <c r="I1" s="91" t="s">
        <v>140</v>
      </c>
      <c r="J1" s="95"/>
      <c r="K1" s="95"/>
      <c r="L1" s="140"/>
      <c r="M1" s="140"/>
      <c r="N1" s="95"/>
      <c r="O1" s="95"/>
      <c r="P1" s="95"/>
      <c r="Q1" s="95"/>
      <c r="R1" s="95"/>
      <c r="S1" s="95"/>
      <c r="T1" s="95"/>
      <c r="U1" s="95"/>
      <c r="V1" s="95"/>
      <c r="W1" s="95"/>
      <c r="X1" s="95"/>
      <c r="Y1" s="95"/>
      <c r="Z1" s="95"/>
      <c r="AA1" s="95"/>
      <c r="AB1" s="95"/>
      <c r="AC1" s="95"/>
      <c r="AD1" s="95"/>
      <c r="AE1" s="95"/>
      <c r="AF1" s="256" t="s">
        <v>254</v>
      </c>
      <c r="AG1" s="256"/>
      <c r="AH1" s="256"/>
      <c r="AI1" s="256"/>
      <c r="AJ1" s="256"/>
      <c r="AK1" s="256" t="s">
        <v>67</v>
      </c>
      <c r="AL1" s="255"/>
      <c r="AM1" s="255"/>
      <c r="AN1" s="255"/>
      <c r="AO1" s="256" t="s">
        <v>254</v>
      </c>
      <c r="AP1" s="256"/>
      <c r="AQ1" s="255"/>
    </row>
    <row r="2" spans="1:43">
      <c r="A2" s="95"/>
      <c r="B2" s="1" t="s">
        <v>38</v>
      </c>
      <c r="C2" s="95"/>
      <c r="D2" s="95"/>
      <c r="E2" s="95"/>
      <c r="F2" s="95"/>
      <c r="G2" s="95"/>
      <c r="H2" s="95"/>
      <c r="I2" s="95"/>
      <c r="J2" s="95"/>
      <c r="K2" s="95"/>
      <c r="L2" s="95"/>
      <c r="M2" s="95"/>
      <c r="N2" s="95"/>
      <c r="O2" s="95"/>
      <c r="P2" s="95"/>
      <c r="Q2" s="95"/>
      <c r="R2" s="95"/>
      <c r="S2" s="95"/>
      <c r="T2" s="141" t="s">
        <v>12</v>
      </c>
      <c r="U2" s="142">
        <f>DenStatus!C2</f>
        <v>42514</v>
      </c>
      <c r="V2" s="142"/>
      <c r="W2" s="142"/>
      <c r="X2" s="142"/>
      <c r="Y2" s="142"/>
      <c r="Z2" s="95"/>
      <c r="AA2" s="138" t="s">
        <v>8</v>
      </c>
      <c r="AB2" s="156"/>
      <c r="AC2" s="156"/>
      <c r="AD2" s="136" t="s">
        <v>24</v>
      </c>
      <c r="AE2" s="95"/>
      <c r="AF2" s="95"/>
      <c r="AG2" s="304" t="s">
        <v>17</v>
      </c>
      <c r="AH2" s="305"/>
      <c r="AI2" s="305"/>
      <c r="AJ2" s="305"/>
      <c r="AK2" s="306"/>
      <c r="AL2" s="95"/>
      <c r="AM2" s="95"/>
      <c r="AN2" s="95"/>
      <c r="AO2" s="95"/>
      <c r="AP2" s="95"/>
      <c r="AQ2" s="95"/>
    </row>
    <row r="3" spans="1:43">
      <c r="A3" s="96" t="s">
        <v>68</v>
      </c>
      <c r="B3" s="95"/>
      <c r="C3" s="95"/>
      <c r="D3" s="95"/>
      <c r="E3" s="95"/>
      <c r="F3" s="95"/>
      <c r="G3" s="95"/>
      <c r="H3" s="95"/>
      <c r="I3" s="95"/>
      <c r="J3" s="95"/>
      <c r="K3" s="95"/>
      <c r="L3" s="95"/>
      <c r="M3" s="95"/>
      <c r="N3" s="95"/>
      <c r="O3" s="95"/>
      <c r="P3" s="95"/>
      <c r="Q3" s="95"/>
      <c r="R3" s="95"/>
      <c r="S3" s="95"/>
      <c r="T3" s="95"/>
      <c r="U3" s="95"/>
      <c r="V3" s="95"/>
      <c r="W3" s="95"/>
      <c r="X3" s="95"/>
      <c r="Y3" s="95"/>
      <c r="Z3" s="95"/>
      <c r="AA3" s="32" t="s">
        <v>311</v>
      </c>
      <c r="AB3" s="3"/>
      <c r="AC3" s="3"/>
      <c r="AD3" s="186">
        <v>37429</v>
      </c>
      <c r="AE3" s="95"/>
      <c r="AF3" s="95"/>
      <c r="AG3" s="184" t="s">
        <v>26</v>
      </c>
      <c r="AH3" s="307"/>
      <c r="AI3" s="307"/>
      <c r="AJ3" s="307"/>
      <c r="AK3" s="308"/>
      <c r="AL3" s="95"/>
      <c r="AM3" s="95"/>
      <c r="AN3" s="95"/>
      <c r="AO3" s="95"/>
      <c r="AP3" s="95"/>
      <c r="AQ3" s="95"/>
    </row>
    <row r="4" spans="1:43">
      <c r="A4" s="135" t="s">
        <v>5</v>
      </c>
      <c r="B4" s="135"/>
      <c r="C4" s="135" t="s">
        <v>7</v>
      </c>
      <c r="D4" s="135"/>
      <c r="E4" s="174" t="s">
        <v>33</v>
      </c>
      <c r="F4" s="143"/>
      <c r="G4" s="143"/>
      <c r="H4" s="143"/>
      <c r="I4" s="143"/>
      <c r="J4" s="143"/>
      <c r="K4" s="143"/>
      <c r="L4" s="143"/>
      <c r="M4" s="143"/>
      <c r="N4" s="143"/>
      <c r="O4" s="143"/>
      <c r="P4" s="143"/>
      <c r="Q4" s="143"/>
      <c r="R4" s="143"/>
      <c r="S4" s="406" t="s">
        <v>4</v>
      </c>
      <c r="T4" s="366"/>
      <c r="U4" s="366"/>
      <c r="V4" s="367"/>
      <c r="W4" s="242"/>
      <c r="X4" s="242"/>
      <c r="Y4" s="242"/>
      <c r="Z4" s="95"/>
      <c r="AA4" s="32" t="s">
        <v>312</v>
      </c>
      <c r="AB4" s="3"/>
      <c r="AC4" s="3"/>
      <c r="AD4" s="186">
        <v>37429</v>
      </c>
      <c r="AE4" s="95"/>
      <c r="AF4" s="95"/>
      <c r="AG4" s="157" t="s">
        <v>34</v>
      </c>
      <c r="AH4" s="119" t="s">
        <v>48</v>
      </c>
      <c r="AI4" s="119" t="s">
        <v>165</v>
      </c>
      <c r="AJ4" s="119" t="s">
        <v>211</v>
      </c>
      <c r="AK4" s="157" t="s">
        <v>1</v>
      </c>
      <c r="AL4" s="95"/>
      <c r="AM4" s="95"/>
      <c r="AN4" s="95"/>
      <c r="AO4" s="95"/>
      <c r="AP4" s="95"/>
      <c r="AQ4" s="95"/>
    </row>
    <row r="5" spans="1:43">
      <c r="A5" s="136" t="s">
        <v>43</v>
      </c>
      <c r="B5" s="135" t="s">
        <v>40</v>
      </c>
      <c r="C5" s="136" t="s">
        <v>46</v>
      </c>
      <c r="D5" s="146" t="s">
        <v>16</v>
      </c>
      <c r="E5" s="136">
        <v>1</v>
      </c>
      <c r="F5" s="175"/>
      <c r="G5" s="175"/>
      <c r="H5" s="175"/>
      <c r="I5" s="175"/>
      <c r="J5" s="175"/>
      <c r="K5" s="175"/>
      <c r="L5" s="175"/>
      <c r="M5" s="175"/>
      <c r="N5" s="175"/>
      <c r="O5" s="175"/>
      <c r="P5" s="175"/>
      <c r="Q5" s="175"/>
      <c r="R5" s="175"/>
      <c r="S5" s="136" t="s">
        <v>2</v>
      </c>
      <c r="T5" s="136" t="s">
        <v>31</v>
      </c>
      <c r="U5" s="136" t="s">
        <v>24</v>
      </c>
      <c r="V5" s="50" t="s">
        <v>66</v>
      </c>
      <c r="W5" s="55"/>
      <c r="X5" s="55"/>
      <c r="Y5" s="55"/>
      <c r="Z5" s="95"/>
      <c r="AA5" s="2"/>
      <c r="AB5" s="3"/>
      <c r="AC5" s="3"/>
      <c r="AD5" s="186"/>
      <c r="AE5" s="95"/>
      <c r="AF5" s="95"/>
      <c r="AG5" s="251" t="s">
        <v>49</v>
      </c>
      <c r="AH5" s="148" t="s">
        <v>49</v>
      </c>
      <c r="AI5" s="148" t="s">
        <v>49</v>
      </c>
      <c r="AJ5" s="251" t="s">
        <v>49</v>
      </c>
      <c r="AK5" s="251" t="s">
        <v>50</v>
      </c>
      <c r="AL5" s="95"/>
      <c r="AM5" s="95"/>
      <c r="AN5" s="95"/>
      <c r="AO5" s="95"/>
      <c r="AP5" s="95"/>
      <c r="AQ5" s="95"/>
    </row>
    <row r="6" spans="1:43">
      <c r="A6" s="136">
        <v>1</v>
      </c>
      <c r="B6" s="135" t="str">
        <f>DenStatus!C5</f>
        <v>Scout Oath</v>
      </c>
      <c r="C6" s="136">
        <v>1</v>
      </c>
      <c r="D6" s="295">
        <v>1</v>
      </c>
      <c r="E6" s="5"/>
      <c r="F6" s="295"/>
      <c r="G6" s="175"/>
      <c r="H6" s="175"/>
      <c r="I6" s="175"/>
      <c r="J6" s="175"/>
      <c r="K6" s="175"/>
      <c r="L6" s="175"/>
      <c r="M6" s="175"/>
      <c r="N6" s="175"/>
      <c r="O6" s="175"/>
      <c r="P6" s="175"/>
      <c r="Q6" s="175"/>
      <c r="R6" s="175"/>
      <c r="S6" s="136">
        <f t="shared" ref="S6:S12" si="0">COUNTA(E6:R6)</f>
        <v>0</v>
      </c>
      <c r="T6" s="136">
        <f t="shared" ref="T6:T12" si="1">IF(SUM(AG6:AJ6)&gt;=AK6,1,0)</f>
        <v>0</v>
      </c>
      <c r="U6" s="177"/>
      <c r="V6" s="177"/>
      <c r="W6" s="243"/>
      <c r="X6" s="243"/>
      <c r="Y6" s="243"/>
      <c r="Z6" s="95"/>
      <c r="AA6" s="2"/>
      <c r="AB6" s="3"/>
      <c r="AC6" s="3"/>
      <c r="AD6" s="186"/>
      <c r="AE6" s="95"/>
      <c r="AF6" s="95"/>
      <c r="AG6" s="136">
        <f>IF(S6&gt;=C6,1,0)</f>
        <v>0</v>
      </c>
      <c r="AH6" s="136"/>
      <c r="AI6" s="136"/>
      <c r="AJ6" s="136"/>
      <c r="AK6" s="136">
        <v>1</v>
      </c>
      <c r="AL6" s="95"/>
      <c r="AM6" s="95"/>
      <c r="AN6" s="95"/>
      <c r="AO6" s="95"/>
      <c r="AP6" s="95"/>
      <c r="AQ6" s="95"/>
    </row>
    <row r="7" spans="1:43">
      <c r="A7" s="136">
        <f t="shared" ref="A7:A12" si="2">A6+1</f>
        <v>2</v>
      </c>
      <c r="B7" s="135" t="str">
        <f>DenStatus!C6</f>
        <v>Scout Law</v>
      </c>
      <c r="C7" s="136">
        <v>1</v>
      </c>
      <c r="D7" s="295">
        <v>1</v>
      </c>
      <c r="E7" s="5"/>
      <c r="F7" s="295"/>
      <c r="G7" s="175"/>
      <c r="H7" s="175"/>
      <c r="I7" s="175"/>
      <c r="J7" s="117"/>
      <c r="K7" s="175"/>
      <c r="L7" s="175"/>
      <c r="M7" s="175"/>
      <c r="N7" s="175"/>
      <c r="O7" s="175"/>
      <c r="P7" s="175"/>
      <c r="Q7" s="175"/>
      <c r="R7" s="175"/>
      <c r="S7" s="136">
        <f t="shared" si="0"/>
        <v>0</v>
      </c>
      <c r="T7" s="136">
        <f t="shared" si="1"/>
        <v>0</v>
      </c>
      <c r="U7" s="177"/>
      <c r="V7" s="177"/>
      <c r="W7" s="243"/>
      <c r="X7" s="243"/>
      <c r="Y7" s="243"/>
      <c r="Z7" s="95"/>
      <c r="AA7" s="2"/>
      <c r="AB7" s="3"/>
      <c r="AC7" s="3"/>
      <c r="AD7" s="186"/>
      <c r="AE7" s="95"/>
      <c r="AF7" s="95"/>
      <c r="AG7" s="136">
        <f t="shared" ref="AG7:AG12" si="3">IF(S7&gt;=C7,1,0)</f>
        <v>0</v>
      </c>
      <c r="AH7" s="136"/>
      <c r="AI7" s="136"/>
      <c r="AJ7" s="136"/>
      <c r="AK7" s="136">
        <v>1</v>
      </c>
      <c r="AL7" s="95"/>
      <c r="AM7" s="95"/>
      <c r="AN7" s="95"/>
      <c r="AO7" s="95"/>
      <c r="AP7" s="95"/>
      <c r="AQ7" s="95"/>
    </row>
    <row r="8" spans="1:43">
      <c r="A8" s="136">
        <f t="shared" si="2"/>
        <v>3</v>
      </c>
      <c r="B8" s="135" t="str">
        <f>DenStatus!C7</f>
        <v>Cub Scout Sign</v>
      </c>
      <c r="C8" s="136">
        <v>1</v>
      </c>
      <c r="D8" s="295">
        <v>1</v>
      </c>
      <c r="E8" s="5"/>
      <c r="F8" s="295"/>
      <c r="G8" s="175"/>
      <c r="H8" s="175"/>
      <c r="I8" s="175"/>
      <c r="J8" s="175"/>
      <c r="K8" s="175"/>
      <c r="L8" s="175"/>
      <c r="M8" s="175"/>
      <c r="N8" s="175"/>
      <c r="O8" s="175"/>
      <c r="P8" s="175"/>
      <c r="Q8" s="175"/>
      <c r="R8" s="175"/>
      <c r="S8" s="136">
        <f t="shared" si="0"/>
        <v>0</v>
      </c>
      <c r="T8" s="136">
        <f t="shared" si="1"/>
        <v>0</v>
      </c>
      <c r="U8" s="177"/>
      <c r="V8" s="177"/>
      <c r="W8" s="243"/>
      <c r="X8" s="243"/>
      <c r="Y8" s="243"/>
      <c r="Z8" s="95"/>
      <c r="AA8" s="2"/>
      <c r="AB8" s="3"/>
      <c r="AC8" s="3"/>
      <c r="AD8" s="186"/>
      <c r="AE8" s="95"/>
      <c r="AF8" s="95"/>
      <c r="AG8" s="136">
        <f t="shared" si="3"/>
        <v>0</v>
      </c>
      <c r="AH8" s="136"/>
      <c r="AI8" s="136"/>
      <c r="AJ8" s="136"/>
      <c r="AK8" s="136">
        <v>1</v>
      </c>
      <c r="AL8" s="95"/>
      <c r="AM8" s="95"/>
      <c r="AN8" s="95"/>
      <c r="AO8" s="95"/>
      <c r="AP8" s="95"/>
      <c r="AQ8" s="95"/>
    </row>
    <row r="9" spans="1:43">
      <c r="A9" s="136">
        <f t="shared" si="2"/>
        <v>4</v>
      </c>
      <c r="B9" s="135" t="str">
        <f>DenStatus!C8</f>
        <v>Cub Scout Handshake</v>
      </c>
      <c r="C9" s="136">
        <v>1</v>
      </c>
      <c r="D9" s="295">
        <v>1</v>
      </c>
      <c r="E9" s="5"/>
      <c r="F9" s="295"/>
      <c r="G9" s="175"/>
      <c r="H9" s="175"/>
      <c r="I9" s="175"/>
      <c r="J9" s="175"/>
      <c r="K9" s="175"/>
      <c r="L9" s="175"/>
      <c r="M9" s="175"/>
      <c r="N9" s="175"/>
      <c r="O9" s="175"/>
      <c r="P9" s="175"/>
      <c r="Q9" s="175"/>
      <c r="R9" s="175"/>
      <c r="S9" s="136">
        <f t="shared" si="0"/>
        <v>0</v>
      </c>
      <c r="T9" s="136">
        <f t="shared" si="1"/>
        <v>0</v>
      </c>
      <c r="U9" s="177"/>
      <c r="V9" s="177"/>
      <c r="W9" s="243"/>
      <c r="X9" s="243"/>
      <c r="Y9" s="243"/>
      <c r="Z9" s="95"/>
      <c r="AA9" s="2"/>
      <c r="AB9" s="3"/>
      <c r="AC9" s="3"/>
      <c r="AD9" s="186"/>
      <c r="AE9" s="95"/>
      <c r="AF9" s="95"/>
      <c r="AG9" s="136">
        <f t="shared" si="3"/>
        <v>0</v>
      </c>
      <c r="AH9" s="136"/>
      <c r="AI9" s="136"/>
      <c r="AJ9" s="136"/>
      <c r="AK9" s="136">
        <v>1</v>
      </c>
      <c r="AL9" s="95"/>
      <c r="AM9" s="95"/>
      <c r="AN9" s="95"/>
      <c r="AO9" s="95"/>
      <c r="AP9" s="95"/>
      <c r="AQ9" s="95"/>
    </row>
    <row r="10" spans="1:43">
      <c r="A10" s="136">
        <f t="shared" si="2"/>
        <v>5</v>
      </c>
      <c r="B10" s="135" t="str">
        <f>DenStatus!C9</f>
        <v>Cub Scout Motto</v>
      </c>
      <c r="C10" s="136">
        <v>1</v>
      </c>
      <c r="D10" s="295">
        <v>1</v>
      </c>
      <c r="E10" s="5"/>
      <c r="F10" s="295"/>
      <c r="G10" s="175"/>
      <c r="H10" s="175"/>
      <c r="I10" s="175"/>
      <c r="J10" s="175"/>
      <c r="K10" s="175"/>
      <c r="L10" s="175"/>
      <c r="M10" s="175"/>
      <c r="N10" s="175"/>
      <c r="O10" s="175"/>
      <c r="P10" s="175"/>
      <c r="Q10" s="175"/>
      <c r="R10" s="175"/>
      <c r="S10" s="136">
        <f t="shared" si="0"/>
        <v>0</v>
      </c>
      <c r="T10" s="136">
        <f t="shared" si="1"/>
        <v>0</v>
      </c>
      <c r="U10" s="177"/>
      <c r="V10" s="177"/>
      <c r="W10" s="243"/>
      <c r="X10" s="243"/>
      <c r="Y10" s="243"/>
      <c r="Z10" s="95"/>
      <c r="AA10" s="2"/>
      <c r="AB10" s="3"/>
      <c r="AC10" s="3"/>
      <c r="AD10" s="186"/>
      <c r="AE10" s="95"/>
      <c r="AF10" s="95"/>
      <c r="AG10" s="136">
        <f t="shared" si="3"/>
        <v>0</v>
      </c>
      <c r="AH10" s="136"/>
      <c r="AI10" s="136"/>
      <c r="AJ10" s="136"/>
      <c r="AK10" s="136">
        <v>1</v>
      </c>
      <c r="AL10" s="95"/>
      <c r="AM10" s="95"/>
      <c r="AN10" s="95"/>
      <c r="AO10" s="95"/>
      <c r="AP10" s="95"/>
      <c r="AQ10" s="95"/>
    </row>
    <row r="11" spans="1:43">
      <c r="A11" s="136">
        <f t="shared" si="2"/>
        <v>6</v>
      </c>
      <c r="B11" s="135" t="str">
        <f>DenStatus!C10</f>
        <v>Cub Scout Salute</v>
      </c>
      <c r="C11" s="136">
        <v>1</v>
      </c>
      <c r="D11" s="295">
        <v>1</v>
      </c>
      <c r="E11" s="5"/>
      <c r="F11" s="295"/>
      <c r="G11" s="175"/>
      <c r="H11" s="175"/>
      <c r="I11" s="175"/>
      <c r="J11" s="175"/>
      <c r="K11" s="175"/>
      <c r="L11" s="175"/>
      <c r="M11" s="175"/>
      <c r="N11" s="175"/>
      <c r="O11" s="175"/>
      <c r="P11" s="175"/>
      <c r="Q11" s="175"/>
      <c r="R11" s="175"/>
      <c r="S11" s="136">
        <f t="shared" si="0"/>
        <v>0</v>
      </c>
      <c r="T11" s="136">
        <f t="shared" si="1"/>
        <v>0</v>
      </c>
      <c r="U11" s="177"/>
      <c r="V11" s="177"/>
      <c r="W11" s="243"/>
      <c r="X11" s="243"/>
      <c r="Y11" s="243"/>
      <c r="Z11" s="95"/>
      <c r="AA11" s="2"/>
      <c r="AB11" s="3"/>
      <c r="AC11" s="3"/>
      <c r="AD11" s="186"/>
      <c r="AE11" s="95"/>
      <c r="AF11" s="95"/>
      <c r="AG11" s="136">
        <f t="shared" si="3"/>
        <v>0</v>
      </c>
      <c r="AH11" s="136"/>
      <c r="AI11" s="136"/>
      <c r="AJ11" s="136"/>
      <c r="AK11" s="136">
        <v>1</v>
      </c>
      <c r="AL11" s="95"/>
      <c r="AM11" s="95"/>
      <c r="AN11" s="95"/>
      <c r="AO11" s="95"/>
      <c r="AP11" s="95"/>
      <c r="AQ11" s="95"/>
    </row>
    <row r="12" spans="1:43" ht="13.5" thickBot="1">
      <c r="A12" s="258">
        <f t="shared" si="2"/>
        <v>7</v>
      </c>
      <c r="B12" s="185" t="str">
        <f>DenStatus!C11</f>
        <v>Child Protection</v>
      </c>
      <c r="C12" s="258">
        <v>1</v>
      </c>
      <c r="D12" s="259">
        <v>1</v>
      </c>
      <c r="E12" s="179"/>
      <c r="F12" s="259"/>
      <c r="G12" s="260"/>
      <c r="H12" s="260"/>
      <c r="I12" s="260"/>
      <c r="J12" s="260"/>
      <c r="K12" s="260"/>
      <c r="L12" s="260"/>
      <c r="M12" s="260"/>
      <c r="N12" s="260"/>
      <c r="O12" s="260"/>
      <c r="P12" s="260"/>
      <c r="Q12" s="260"/>
      <c r="R12" s="260"/>
      <c r="S12" s="258">
        <f t="shared" si="0"/>
        <v>0</v>
      </c>
      <c r="T12" s="258">
        <f t="shared" si="1"/>
        <v>0</v>
      </c>
      <c r="U12" s="261"/>
      <c r="V12" s="261"/>
      <c r="W12" s="243"/>
      <c r="X12" s="243"/>
      <c r="Y12" s="243"/>
      <c r="Z12" s="95"/>
      <c r="AA12" s="2"/>
      <c r="AB12" s="3"/>
      <c r="AC12" s="3"/>
      <c r="AD12" s="186"/>
      <c r="AE12" s="95"/>
      <c r="AF12" s="95"/>
      <c r="AG12" s="136">
        <f t="shared" si="3"/>
        <v>0</v>
      </c>
      <c r="AH12" s="136"/>
      <c r="AI12" s="136"/>
      <c r="AJ12" s="136"/>
      <c r="AK12" s="136">
        <v>1</v>
      </c>
      <c r="AL12" s="95"/>
      <c r="AM12" s="95"/>
      <c r="AN12" s="95"/>
      <c r="AO12" s="95"/>
      <c r="AP12" s="95"/>
      <c r="AQ12" s="95"/>
    </row>
    <row r="13" spans="1:43">
      <c r="A13" s="192"/>
      <c r="B13" s="148" t="s">
        <v>60</v>
      </c>
      <c r="C13" s="149">
        <f>IF(SUM(T6:T12)&gt;=7,"X",0)</f>
        <v>0</v>
      </c>
      <c r="D13" s="223" t="s">
        <v>284</v>
      </c>
      <c r="E13" s="145"/>
      <c r="F13" s="152"/>
      <c r="G13" s="152"/>
      <c r="H13" s="152"/>
      <c r="I13" s="152"/>
      <c r="J13" s="152"/>
      <c r="K13" s="152"/>
      <c r="L13" s="152"/>
      <c r="M13" s="152"/>
      <c r="N13" s="152"/>
      <c r="O13" s="152"/>
      <c r="P13" s="152"/>
      <c r="Q13" s="152"/>
      <c r="R13" s="152"/>
      <c r="S13" s="152"/>
      <c r="T13" s="152"/>
      <c r="U13" s="178"/>
      <c r="V13" s="155"/>
      <c r="W13" s="155"/>
      <c r="X13" s="155"/>
      <c r="Y13" s="155"/>
      <c r="Z13" s="95"/>
      <c r="AA13" s="2"/>
      <c r="AB13" s="3"/>
      <c r="AC13" s="3"/>
      <c r="AD13" s="186"/>
      <c r="AE13" s="95"/>
      <c r="AF13" s="95"/>
      <c r="AG13" s="95"/>
      <c r="AH13" s="95"/>
      <c r="AI13" s="95"/>
      <c r="AJ13" s="95"/>
      <c r="AK13" s="95"/>
      <c r="AL13" s="95"/>
      <c r="AM13" s="95"/>
      <c r="AN13" s="95"/>
      <c r="AO13" s="95"/>
      <c r="AP13" s="95"/>
      <c r="AQ13" s="95"/>
    </row>
    <row r="14" spans="1:43">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2"/>
      <c r="AB14" s="3"/>
      <c r="AC14" s="3"/>
      <c r="AD14" s="186"/>
      <c r="AE14" s="95"/>
      <c r="AF14" s="95"/>
      <c r="AG14" s="104" t="s">
        <v>112</v>
      </c>
      <c r="AH14" s="105"/>
      <c r="AI14" s="105"/>
      <c r="AJ14" s="143"/>
      <c r="AK14" s="144"/>
      <c r="AL14" s="95"/>
      <c r="AM14" s="95"/>
      <c r="AN14" s="95"/>
      <c r="AO14" s="95"/>
      <c r="AP14" s="95"/>
      <c r="AQ14" s="95"/>
    </row>
    <row r="15" spans="1:43">
      <c r="A15" s="96" t="s">
        <v>317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2"/>
      <c r="AB15" s="3"/>
      <c r="AC15" s="3"/>
      <c r="AD15" s="186"/>
      <c r="AE15" s="95"/>
      <c r="AF15" s="95"/>
      <c r="AG15" s="138" t="s">
        <v>26</v>
      </c>
      <c r="AH15" s="143"/>
      <c r="AI15" s="143"/>
      <c r="AJ15" s="143"/>
      <c r="AK15" s="144"/>
      <c r="AL15" s="95"/>
      <c r="AM15" s="95"/>
      <c r="AN15" s="95"/>
      <c r="AO15" s="95"/>
      <c r="AP15" s="95"/>
      <c r="AQ15" s="95"/>
    </row>
    <row r="16" spans="1:43">
      <c r="A16" s="49" t="s">
        <v>54</v>
      </c>
      <c r="B16" s="135"/>
      <c r="C16" s="135" t="s">
        <v>7</v>
      </c>
      <c r="D16" s="135"/>
      <c r="E16" s="138" t="s">
        <v>33</v>
      </c>
      <c r="F16" s="143"/>
      <c r="G16" s="143"/>
      <c r="H16" s="143"/>
      <c r="I16" s="143"/>
      <c r="J16" s="143"/>
      <c r="K16" s="143"/>
      <c r="L16" s="143"/>
      <c r="M16" s="143"/>
      <c r="N16" s="143"/>
      <c r="O16" s="143"/>
      <c r="P16" s="143"/>
      <c r="Q16" s="143"/>
      <c r="R16" s="143"/>
      <c r="S16" s="365" t="s">
        <v>57</v>
      </c>
      <c r="T16" s="366"/>
      <c r="U16" s="366"/>
      <c r="V16" s="367"/>
      <c r="W16" s="242"/>
      <c r="X16" s="242"/>
      <c r="Y16" s="242"/>
      <c r="Z16" s="95"/>
      <c r="AA16" s="2"/>
      <c r="AB16" s="3"/>
      <c r="AC16" s="3"/>
      <c r="AD16" s="186"/>
      <c r="AE16" s="95"/>
      <c r="AF16" s="95"/>
      <c r="AG16" s="157" t="s">
        <v>34</v>
      </c>
      <c r="AH16" s="119" t="s">
        <v>48</v>
      </c>
      <c r="AI16" s="119" t="s">
        <v>165</v>
      </c>
      <c r="AJ16" s="119" t="s">
        <v>211</v>
      </c>
      <c r="AK16" s="157" t="s">
        <v>1</v>
      </c>
      <c r="AL16" s="95"/>
      <c r="AM16" s="95"/>
      <c r="AN16" s="95"/>
      <c r="AO16" s="95"/>
      <c r="AP16" s="95"/>
      <c r="AQ16" s="95"/>
    </row>
    <row r="17" spans="1:43">
      <c r="A17" s="136" t="s">
        <v>43</v>
      </c>
      <c r="B17" s="135" t="s">
        <v>40</v>
      </c>
      <c r="C17" s="136" t="s">
        <v>46</v>
      </c>
      <c r="D17" s="136" t="s">
        <v>16</v>
      </c>
      <c r="E17" s="295"/>
      <c r="F17" s="175"/>
      <c r="G17" s="175"/>
      <c r="H17" s="175"/>
      <c r="I17" s="175"/>
      <c r="J17" s="175"/>
      <c r="K17" s="175"/>
      <c r="L17" s="175"/>
      <c r="M17" s="175"/>
      <c r="N17" s="175"/>
      <c r="O17" s="175"/>
      <c r="P17" s="175"/>
      <c r="Q17" s="175"/>
      <c r="R17" s="175"/>
      <c r="S17" s="149" t="s">
        <v>2</v>
      </c>
      <c r="T17" s="149" t="s">
        <v>31</v>
      </c>
      <c r="U17" s="149" t="s">
        <v>24</v>
      </c>
      <c r="V17" s="50" t="s">
        <v>66</v>
      </c>
      <c r="W17" s="55"/>
      <c r="X17" s="55"/>
      <c r="Y17" s="55"/>
      <c r="Z17" s="95"/>
      <c r="AA17" s="2"/>
      <c r="AB17" s="3"/>
      <c r="AC17" s="3"/>
      <c r="AD17" s="186"/>
      <c r="AE17" s="95"/>
      <c r="AF17" s="95"/>
      <c r="AG17" s="251" t="s">
        <v>49</v>
      </c>
      <c r="AH17" s="148" t="s">
        <v>49</v>
      </c>
      <c r="AI17" s="148" t="s">
        <v>49</v>
      </c>
      <c r="AJ17" s="251" t="s">
        <v>49</v>
      </c>
      <c r="AK17" s="251" t="s">
        <v>50</v>
      </c>
      <c r="AL17" s="95"/>
      <c r="AM17" s="95"/>
      <c r="AN17" s="95"/>
      <c r="AO17" s="95"/>
      <c r="AP17" s="95"/>
      <c r="AQ17" s="95"/>
    </row>
    <row r="18" spans="1:43">
      <c r="A18" s="357">
        <v>1</v>
      </c>
      <c r="B18" s="400" t="str">
        <f>DenStatus!C15</f>
        <v>Cast Iron Chef</v>
      </c>
      <c r="C18" s="357">
        <v>2</v>
      </c>
      <c r="D18" s="357">
        <v>3</v>
      </c>
      <c r="E18" s="136">
        <v>1</v>
      </c>
      <c r="F18" s="136">
        <v>2</v>
      </c>
      <c r="G18" s="136">
        <v>3</v>
      </c>
      <c r="H18" s="203"/>
      <c r="I18" s="203"/>
      <c r="J18" s="203"/>
      <c r="K18" s="203"/>
      <c r="L18" s="203"/>
      <c r="M18" s="203"/>
      <c r="N18" s="203"/>
      <c r="O18" s="203"/>
      <c r="P18" s="203"/>
      <c r="Q18" s="203"/>
      <c r="R18" s="203"/>
      <c r="S18" s="357">
        <f>COUNTA(E19:R19)</f>
        <v>0</v>
      </c>
      <c r="T18" s="357">
        <f>IF(SUM(AG18:AJ19)&gt;=AK18,1,0)</f>
        <v>0</v>
      </c>
      <c r="U18" s="377"/>
      <c r="V18" s="377"/>
      <c r="W18" s="244"/>
      <c r="X18" s="244"/>
      <c r="Y18" s="244"/>
      <c r="Z18" s="95"/>
      <c r="AA18" s="2"/>
      <c r="AB18" s="3"/>
      <c r="AC18" s="3"/>
      <c r="AD18" s="186"/>
      <c r="AE18" s="95"/>
      <c r="AF18" s="95"/>
      <c r="AG18" s="357">
        <f>IF(COUNTA(E19:F19)&gt;=2,1,0)</f>
        <v>0</v>
      </c>
      <c r="AH18" s="357"/>
      <c r="AI18" s="357"/>
      <c r="AJ18" s="357"/>
      <c r="AK18" s="357">
        <v>1</v>
      </c>
      <c r="AL18" s="95"/>
      <c r="AM18" s="95"/>
      <c r="AN18" s="95"/>
      <c r="AO18" s="95"/>
      <c r="AP18" s="95"/>
      <c r="AQ18" s="95"/>
    </row>
    <row r="19" spans="1:43" ht="13.5" thickBot="1">
      <c r="A19" s="394"/>
      <c r="B19" s="396"/>
      <c r="C19" s="394"/>
      <c r="D19" s="356"/>
      <c r="E19" s="179"/>
      <c r="F19" s="179"/>
      <c r="G19" s="179"/>
      <c r="H19" s="210"/>
      <c r="I19" s="210"/>
      <c r="J19" s="210"/>
      <c r="K19" s="210"/>
      <c r="L19" s="210"/>
      <c r="M19" s="210"/>
      <c r="N19" s="197"/>
      <c r="O19" s="197"/>
      <c r="P19" s="197"/>
      <c r="Q19" s="197"/>
      <c r="R19" s="197"/>
      <c r="S19" s="356"/>
      <c r="T19" s="356"/>
      <c r="U19" s="376"/>
      <c r="V19" s="376"/>
      <c r="W19" s="244"/>
      <c r="X19" s="244"/>
      <c r="Y19" s="244"/>
      <c r="Z19" s="95"/>
      <c r="AA19" s="2"/>
      <c r="AB19" s="3"/>
      <c r="AC19" s="3"/>
      <c r="AD19" s="186"/>
      <c r="AE19" s="95"/>
      <c r="AF19" s="95"/>
      <c r="AG19" s="343"/>
      <c r="AH19" s="343"/>
      <c r="AI19" s="343"/>
      <c r="AJ19" s="343"/>
      <c r="AK19" s="343"/>
      <c r="AL19" s="95"/>
      <c r="AM19" s="95"/>
      <c r="AN19" s="95"/>
      <c r="AO19" s="95"/>
      <c r="AP19" s="95"/>
      <c r="AQ19" s="95"/>
    </row>
    <row r="20" spans="1:43">
      <c r="A20" s="360">
        <f>A18+1</f>
        <v>2</v>
      </c>
      <c r="B20" s="390" t="str">
        <f>DenStatus!C16</f>
        <v>Duty to God &amp; You</v>
      </c>
      <c r="C20" s="342">
        <v>3</v>
      </c>
      <c r="D20" s="360">
        <v>4</v>
      </c>
      <c r="E20" s="180">
        <v>1</v>
      </c>
      <c r="F20" s="180">
        <v>2</v>
      </c>
      <c r="G20" s="180">
        <v>3</v>
      </c>
      <c r="H20" s="180">
        <v>4</v>
      </c>
      <c r="I20" s="200"/>
      <c r="J20" s="201"/>
      <c r="K20" s="201"/>
      <c r="L20" s="201"/>
      <c r="M20" s="201"/>
      <c r="N20" s="199"/>
      <c r="O20" s="199"/>
      <c r="P20" s="199"/>
      <c r="Q20" s="199"/>
      <c r="R20" s="199"/>
      <c r="S20" s="360">
        <f>COUNTA(E21:R21)</f>
        <v>0</v>
      </c>
      <c r="T20" s="360">
        <f>IF(SUM(AG20:AJ21)&gt;=AK20,1,0)</f>
        <v>0</v>
      </c>
      <c r="U20" s="375"/>
      <c r="V20" s="375"/>
      <c r="W20" s="244"/>
      <c r="X20" s="244"/>
      <c r="Y20" s="244"/>
      <c r="Z20" s="95"/>
      <c r="AA20" s="2"/>
      <c r="AB20" s="3"/>
      <c r="AC20" s="3"/>
      <c r="AD20" s="186"/>
      <c r="AE20" s="95"/>
      <c r="AF20" s="95"/>
      <c r="AG20" s="360">
        <f>IF(COUNTA(E21)&gt;=1,1,0)</f>
        <v>0</v>
      </c>
      <c r="AH20" s="360">
        <f>IF(COUNTA(F21:H21)&gt;=2,1,0)</f>
        <v>0</v>
      </c>
      <c r="AI20" s="360"/>
      <c r="AJ20" s="360"/>
      <c r="AK20" s="360">
        <v>2</v>
      </c>
      <c r="AL20" s="95"/>
      <c r="AM20" s="95"/>
      <c r="AN20" s="95"/>
      <c r="AO20" s="95"/>
      <c r="AP20" s="95"/>
      <c r="AQ20" s="95"/>
    </row>
    <row r="21" spans="1:43" ht="13.5" thickBot="1">
      <c r="A21" s="394"/>
      <c r="B21" s="396"/>
      <c r="C21" s="394"/>
      <c r="D21" s="356"/>
      <c r="E21" s="179"/>
      <c r="F21" s="179"/>
      <c r="G21" s="179"/>
      <c r="H21" s="179"/>
      <c r="I21" s="196"/>
      <c r="J21" s="197"/>
      <c r="K21" s="197"/>
      <c r="L21" s="197"/>
      <c r="M21" s="197"/>
      <c r="N21" s="197"/>
      <c r="O21" s="197"/>
      <c r="P21" s="197"/>
      <c r="Q21" s="197"/>
      <c r="R21" s="197"/>
      <c r="S21" s="394"/>
      <c r="T21" s="394"/>
      <c r="U21" s="376"/>
      <c r="V21" s="376"/>
      <c r="W21" s="244"/>
      <c r="X21" s="244"/>
      <c r="Y21" s="244"/>
      <c r="Z21" s="95"/>
      <c r="AA21" s="2"/>
      <c r="AB21" s="3"/>
      <c r="AC21" s="3"/>
      <c r="AD21" s="186"/>
      <c r="AE21" s="95"/>
      <c r="AF21" s="95"/>
      <c r="AG21" s="343"/>
      <c r="AH21" s="343"/>
      <c r="AI21" s="343"/>
      <c r="AJ21" s="343"/>
      <c r="AK21" s="343"/>
      <c r="AL21" s="95"/>
      <c r="AM21" s="95"/>
      <c r="AN21" s="95"/>
      <c r="AO21" s="95"/>
      <c r="AP21" s="95"/>
      <c r="AQ21" s="95"/>
    </row>
    <row r="22" spans="1:43">
      <c r="A22" s="360">
        <f>A20+1</f>
        <v>3</v>
      </c>
      <c r="B22" s="390" t="str">
        <f>DenStatus!C17</f>
        <v>First Responder</v>
      </c>
      <c r="C22" s="392" t="s">
        <v>318</v>
      </c>
      <c r="D22" s="360">
        <v>16</v>
      </c>
      <c r="E22" s="180">
        <v>1</v>
      </c>
      <c r="F22" s="180" t="s">
        <v>150</v>
      </c>
      <c r="G22" s="180" t="s">
        <v>151</v>
      </c>
      <c r="H22" s="180" t="s">
        <v>152</v>
      </c>
      <c r="I22" s="180" t="s">
        <v>153</v>
      </c>
      <c r="J22" s="182" t="s">
        <v>172</v>
      </c>
      <c r="K22" s="182">
        <v>3</v>
      </c>
      <c r="L22" s="182">
        <v>4</v>
      </c>
      <c r="M22" s="182" t="s">
        <v>200</v>
      </c>
      <c r="N22" s="182" t="s">
        <v>201</v>
      </c>
      <c r="O22" s="182" t="s">
        <v>202</v>
      </c>
      <c r="P22" s="182" t="s">
        <v>203</v>
      </c>
      <c r="Q22" s="182" t="s">
        <v>204</v>
      </c>
      <c r="R22" s="182" t="s">
        <v>205</v>
      </c>
      <c r="S22" s="360">
        <f>SUM(COUNTA(E23:R23)+COUNTA(E25:R25))</f>
        <v>0</v>
      </c>
      <c r="T22" s="360">
        <f>IF(AG22&gt;=1,(IF(SUM(AH22:AJ25)&gt;=5,1,0)),0)</f>
        <v>0</v>
      </c>
      <c r="U22" s="340"/>
      <c r="V22" s="375"/>
      <c r="W22" s="244"/>
      <c r="X22" s="244"/>
      <c r="Y22" s="244"/>
      <c r="Z22" s="95"/>
      <c r="AA22" s="2"/>
      <c r="AB22" s="3"/>
      <c r="AC22" s="3"/>
      <c r="AD22" s="186"/>
      <c r="AE22" s="95"/>
      <c r="AF22" s="95"/>
      <c r="AG22" s="360">
        <f>IF(COUNTA(E23)&gt;=1,1,0)</f>
        <v>0</v>
      </c>
      <c r="AH22" s="360">
        <f>IF(COUNTA(F23:J23)&gt;=5,1,0)</f>
        <v>0</v>
      </c>
      <c r="AI22" s="360">
        <f>COUNTA(K23:L23)+COUNTA(H25:J25)</f>
        <v>0</v>
      </c>
      <c r="AJ22" s="360">
        <f>IF((COUNTA(M23:R23)+COUNTA(E25:G25))&gt;=5,1,0)</f>
        <v>0</v>
      </c>
      <c r="AK22" s="360">
        <v>6</v>
      </c>
      <c r="AL22" s="95"/>
      <c r="AM22" s="95"/>
      <c r="AN22" s="95"/>
      <c r="AO22" s="95"/>
      <c r="AP22" s="95"/>
      <c r="AQ22" s="95"/>
    </row>
    <row r="23" spans="1:43" ht="13.5" thickBot="1">
      <c r="A23" s="389"/>
      <c r="B23" s="391"/>
      <c r="C23" s="389"/>
      <c r="D23" s="344"/>
      <c r="E23" s="179"/>
      <c r="F23" s="179"/>
      <c r="G23" s="179"/>
      <c r="H23" s="179"/>
      <c r="I23" s="179"/>
      <c r="J23" s="179"/>
      <c r="K23" s="179"/>
      <c r="L23" s="179"/>
      <c r="M23" s="179"/>
      <c r="N23" s="179"/>
      <c r="O23" s="179"/>
      <c r="P23" s="179"/>
      <c r="Q23" s="179"/>
      <c r="R23" s="179"/>
      <c r="S23" s="389"/>
      <c r="T23" s="389"/>
      <c r="U23" s="393"/>
      <c r="V23" s="393"/>
      <c r="W23" s="244"/>
      <c r="X23" s="244"/>
      <c r="Y23" s="244"/>
      <c r="Z23" s="95"/>
      <c r="AA23" s="2"/>
      <c r="AB23" s="3"/>
      <c r="AC23" s="3"/>
      <c r="AD23" s="186"/>
      <c r="AE23" s="95"/>
      <c r="AF23" s="95"/>
      <c r="AG23" s="328"/>
      <c r="AH23" s="328"/>
      <c r="AI23" s="328"/>
      <c r="AJ23" s="328"/>
      <c r="AK23" s="328"/>
      <c r="AL23" s="95"/>
      <c r="AM23" s="95"/>
      <c r="AN23" s="95"/>
      <c r="AO23" s="95"/>
      <c r="AP23" s="95"/>
      <c r="AQ23" s="95"/>
    </row>
    <row r="24" spans="1:43">
      <c r="A24" s="344"/>
      <c r="B24" s="346"/>
      <c r="C24" s="344"/>
      <c r="D24" s="344"/>
      <c r="E24" s="53" t="s">
        <v>206</v>
      </c>
      <c r="F24" s="53" t="s">
        <v>207</v>
      </c>
      <c r="G24" s="53" t="s">
        <v>208</v>
      </c>
      <c r="H24" s="53">
        <v>6</v>
      </c>
      <c r="I24" s="53">
        <v>7</v>
      </c>
      <c r="J24" s="53">
        <v>8</v>
      </c>
      <c r="K24" s="201"/>
      <c r="L24" s="201"/>
      <c r="M24" s="201"/>
      <c r="N24" s="201"/>
      <c r="O24" s="201"/>
      <c r="P24" s="201"/>
      <c r="Q24" s="201"/>
      <c r="R24" s="55"/>
      <c r="S24" s="344"/>
      <c r="T24" s="344"/>
      <c r="U24" s="328"/>
      <c r="V24" s="328"/>
      <c r="W24" s="245"/>
      <c r="X24" s="245"/>
      <c r="Y24" s="245"/>
      <c r="Z24" s="95"/>
      <c r="AA24" s="2"/>
      <c r="AB24" s="3"/>
      <c r="AC24" s="3"/>
      <c r="AD24" s="186"/>
      <c r="AE24" s="95"/>
      <c r="AF24" s="95"/>
      <c r="AG24" s="328"/>
      <c r="AH24" s="328"/>
      <c r="AI24" s="328"/>
      <c r="AJ24" s="328"/>
      <c r="AK24" s="328"/>
      <c r="AL24" s="95"/>
      <c r="AM24" s="95"/>
      <c r="AN24" s="95"/>
      <c r="AO24" s="95"/>
      <c r="AP24" s="95"/>
      <c r="AQ24" s="95"/>
    </row>
    <row r="25" spans="1:43" ht="13.5" thickBot="1">
      <c r="A25" s="356"/>
      <c r="B25" s="387"/>
      <c r="C25" s="356"/>
      <c r="D25" s="356"/>
      <c r="E25" s="179"/>
      <c r="F25" s="179"/>
      <c r="G25" s="179"/>
      <c r="H25" s="179"/>
      <c r="I25" s="179"/>
      <c r="J25" s="179"/>
      <c r="K25" s="210"/>
      <c r="L25" s="210"/>
      <c r="M25" s="210"/>
      <c r="N25" s="210"/>
      <c r="O25" s="210"/>
      <c r="P25" s="210"/>
      <c r="Q25" s="210"/>
      <c r="R25" s="55"/>
      <c r="S25" s="356"/>
      <c r="T25" s="356"/>
      <c r="U25" s="343"/>
      <c r="V25" s="343"/>
      <c r="W25" s="245"/>
      <c r="X25" s="245"/>
      <c r="Y25" s="245"/>
      <c r="Z25" s="95"/>
      <c r="AA25" s="2"/>
      <c r="AB25" s="3"/>
      <c r="AC25" s="3"/>
      <c r="AD25" s="186"/>
      <c r="AE25" s="95"/>
      <c r="AF25" s="95"/>
      <c r="AG25" s="343"/>
      <c r="AH25" s="343"/>
      <c r="AI25" s="343"/>
      <c r="AJ25" s="343"/>
      <c r="AK25" s="343"/>
      <c r="AL25" s="95"/>
      <c r="AM25" s="95"/>
      <c r="AN25" s="95"/>
      <c r="AO25" s="95"/>
      <c r="AP25" s="95"/>
      <c r="AQ25" s="95"/>
    </row>
    <row r="26" spans="1:43" ht="12.75" customHeight="1">
      <c r="A26" s="360">
        <f>A22+1</f>
        <v>4</v>
      </c>
      <c r="B26" s="401" t="str">
        <f>DenStatus!C18</f>
        <v>Stronger, Faster, Higher</v>
      </c>
      <c r="C26" s="360">
        <v>9</v>
      </c>
      <c r="D26" s="360">
        <v>11</v>
      </c>
      <c r="E26" s="180">
        <v>1</v>
      </c>
      <c r="F26" s="180" t="s">
        <v>150</v>
      </c>
      <c r="G26" s="180" t="s">
        <v>151</v>
      </c>
      <c r="H26" s="180" t="s">
        <v>152</v>
      </c>
      <c r="I26" s="180" t="s">
        <v>153</v>
      </c>
      <c r="J26" s="180" t="s">
        <v>172</v>
      </c>
      <c r="K26" s="182" t="s">
        <v>173</v>
      </c>
      <c r="L26" s="182">
        <v>3</v>
      </c>
      <c r="M26" s="182">
        <v>4</v>
      </c>
      <c r="N26" s="182">
        <v>5</v>
      </c>
      <c r="O26" s="182">
        <v>6</v>
      </c>
      <c r="P26" s="201"/>
      <c r="Q26" s="201"/>
      <c r="R26" s="201"/>
      <c r="S26" s="360">
        <f>COUNTA(E27:R27)</f>
        <v>0</v>
      </c>
      <c r="T26" s="360">
        <f>IF(SUM(AG26:AJ27)&gt;=AK26,1,0)</f>
        <v>0</v>
      </c>
      <c r="U26" s="375"/>
      <c r="V26" s="375"/>
      <c r="W26" s="244"/>
      <c r="X26" s="244"/>
      <c r="Y26" s="244"/>
      <c r="Z26" s="95"/>
      <c r="AA26" s="2"/>
      <c r="AB26" s="3"/>
      <c r="AC26" s="3"/>
      <c r="AD26" s="186"/>
      <c r="AE26" s="95"/>
      <c r="AF26" s="95"/>
      <c r="AG26" s="360">
        <f>IF(COUNTA(E27:L27)&gt;=8,1,0)</f>
        <v>0</v>
      </c>
      <c r="AH26" s="360">
        <f>IF(COUNTA(M27:O27)&gt;=1,1,0)</f>
        <v>0</v>
      </c>
      <c r="AI26" s="360"/>
      <c r="AJ26" s="360"/>
      <c r="AK26" s="360">
        <v>2</v>
      </c>
      <c r="AL26" s="95"/>
      <c r="AM26" s="95"/>
      <c r="AN26" s="95"/>
      <c r="AO26" s="95"/>
      <c r="AP26" s="95"/>
      <c r="AQ26" s="95"/>
    </row>
    <row r="27" spans="1:43" ht="13.5" thickBot="1">
      <c r="A27" s="356"/>
      <c r="B27" s="387"/>
      <c r="C27" s="356"/>
      <c r="D27" s="356"/>
      <c r="E27" s="183"/>
      <c r="F27" s="183"/>
      <c r="G27" s="183"/>
      <c r="H27" s="183"/>
      <c r="I27" s="183"/>
      <c r="J27" s="183"/>
      <c r="K27" s="183"/>
      <c r="L27" s="183"/>
      <c r="M27" s="183"/>
      <c r="N27" s="183"/>
      <c r="O27" s="183"/>
      <c r="P27" s="205"/>
      <c r="Q27" s="205"/>
      <c r="R27" s="205"/>
      <c r="S27" s="356"/>
      <c r="T27" s="356"/>
      <c r="U27" s="376"/>
      <c r="V27" s="376"/>
      <c r="W27" s="244"/>
      <c r="X27" s="244"/>
      <c r="Y27" s="244"/>
      <c r="Z27" s="95"/>
      <c r="AA27" s="2"/>
      <c r="AB27" s="3"/>
      <c r="AC27" s="3"/>
      <c r="AD27" s="186"/>
      <c r="AE27" s="95"/>
      <c r="AF27" s="95"/>
      <c r="AG27" s="343"/>
      <c r="AH27" s="343"/>
      <c r="AI27" s="343"/>
      <c r="AJ27" s="343"/>
      <c r="AK27" s="343"/>
      <c r="AL27" s="95"/>
      <c r="AM27" s="95"/>
      <c r="AN27" s="95"/>
      <c r="AO27" s="95"/>
      <c r="AP27" s="95"/>
      <c r="AQ27" s="95"/>
    </row>
    <row r="28" spans="1:43">
      <c r="A28" s="360">
        <f>A26+1</f>
        <v>5</v>
      </c>
      <c r="B28" s="390" t="str">
        <f>DenStatus!C19</f>
        <v>Webelos Walkabout</v>
      </c>
      <c r="C28" s="360">
        <v>5</v>
      </c>
      <c r="D28" s="360">
        <v>6</v>
      </c>
      <c r="E28" s="263">
        <v>1</v>
      </c>
      <c r="F28" s="263">
        <v>2</v>
      </c>
      <c r="G28" s="263">
        <v>3</v>
      </c>
      <c r="H28" s="263">
        <v>4</v>
      </c>
      <c r="I28" s="263">
        <v>5</v>
      </c>
      <c r="J28" s="263">
        <v>6</v>
      </c>
      <c r="K28" s="296"/>
      <c r="L28" s="207"/>
      <c r="M28" s="207"/>
      <c r="N28" s="207"/>
      <c r="O28" s="207"/>
      <c r="P28" s="207"/>
      <c r="Q28" s="207"/>
      <c r="R28" s="207"/>
      <c r="S28" s="360">
        <f>COUNTA(E29:R29)</f>
        <v>0</v>
      </c>
      <c r="T28" s="360">
        <f>IF(SUM(AG28:AJ29)&gt;=AK28,1,0)</f>
        <v>0</v>
      </c>
      <c r="U28" s="375"/>
      <c r="V28" s="375"/>
      <c r="W28" s="244"/>
      <c r="X28" s="244"/>
      <c r="Y28" s="244"/>
      <c r="Z28" s="95"/>
      <c r="AA28" s="2"/>
      <c r="AB28" s="3"/>
      <c r="AC28" s="3"/>
      <c r="AD28" s="186"/>
      <c r="AE28" s="95"/>
      <c r="AF28" s="95"/>
      <c r="AG28" s="360">
        <f>IF(COUNTA(E29:H29)&gt;=4,1,0)</f>
        <v>0</v>
      </c>
      <c r="AH28" s="360">
        <f>IF(COUNTA(I29:J29)&gt;=1,1,0)</f>
        <v>0</v>
      </c>
      <c r="AI28" s="360"/>
      <c r="AJ28" s="360"/>
      <c r="AK28" s="360">
        <v>2</v>
      </c>
      <c r="AL28" s="95"/>
      <c r="AM28" s="95"/>
      <c r="AN28" s="95"/>
      <c r="AO28" s="95"/>
      <c r="AP28" s="95"/>
      <c r="AQ28" s="95"/>
    </row>
    <row r="29" spans="1:43" ht="13.5" thickBot="1">
      <c r="A29" s="356"/>
      <c r="B29" s="387"/>
      <c r="C29" s="356"/>
      <c r="D29" s="356"/>
      <c r="E29" s="183"/>
      <c r="F29" s="183"/>
      <c r="G29" s="183"/>
      <c r="H29" s="183"/>
      <c r="I29" s="183"/>
      <c r="J29" s="183"/>
      <c r="K29" s="196"/>
      <c r="L29" s="197"/>
      <c r="M29" s="197"/>
      <c r="N29" s="197"/>
      <c r="O29" s="197"/>
      <c r="P29" s="197"/>
      <c r="Q29" s="197"/>
      <c r="R29" s="197"/>
      <c r="S29" s="356"/>
      <c r="T29" s="356"/>
      <c r="U29" s="376"/>
      <c r="V29" s="376"/>
      <c r="W29" s="244"/>
      <c r="X29" s="244"/>
      <c r="Y29" s="244"/>
      <c r="Z29" s="95"/>
      <c r="AA29" s="4"/>
      <c r="AB29" s="3"/>
      <c r="AC29" s="3"/>
      <c r="AD29" s="186"/>
      <c r="AE29" s="95"/>
      <c r="AF29" s="95"/>
      <c r="AG29" s="343"/>
      <c r="AH29" s="343"/>
      <c r="AI29" s="343"/>
      <c r="AJ29" s="343"/>
      <c r="AK29" s="343"/>
      <c r="AL29" s="95"/>
      <c r="AM29" s="95"/>
      <c r="AN29" s="95"/>
      <c r="AO29" s="95"/>
      <c r="AP29" s="95"/>
      <c r="AQ29" s="95"/>
    </row>
    <row r="30" spans="1:43">
      <c r="A30" s="184"/>
      <c r="B30" s="262" t="s">
        <v>236</v>
      </c>
      <c r="C30" s="149">
        <f>IF(SUM(T18:T29)&gt;=5,"X",0)</f>
        <v>0</v>
      </c>
      <c r="D30" s="223" t="s">
        <v>284</v>
      </c>
      <c r="E30" s="152"/>
      <c r="F30" s="152"/>
      <c r="G30" s="152"/>
      <c r="H30" s="152"/>
      <c r="I30" s="152"/>
      <c r="J30" s="152"/>
      <c r="K30" s="152"/>
      <c r="L30" s="152"/>
      <c r="M30" s="152"/>
      <c r="N30" s="152"/>
      <c r="O30" s="152"/>
      <c r="P30" s="152"/>
      <c r="Q30" s="152"/>
      <c r="R30" s="152"/>
      <c r="S30" s="152"/>
      <c r="T30" s="152"/>
      <c r="U30" s="176"/>
      <c r="V30" s="155"/>
      <c r="W30" s="155"/>
      <c r="X30" s="155"/>
      <c r="Y30" s="155"/>
      <c r="Z30" s="95"/>
      <c r="AA30" s="2"/>
      <c r="AB30" s="3"/>
      <c r="AC30" s="3"/>
      <c r="AD30" s="186"/>
      <c r="AE30" s="95"/>
      <c r="AF30" s="95"/>
      <c r="AG30" s="95"/>
      <c r="AH30" s="95"/>
      <c r="AI30" s="95"/>
      <c r="AJ30" s="95"/>
      <c r="AK30" s="95"/>
      <c r="AL30" s="95"/>
      <c r="AM30" s="95"/>
      <c r="AN30" s="95"/>
      <c r="AO30" s="95"/>
      <c r="AP30" s="95"/>
      <c r="AQ30" s="95"/>
    </row>
    <row r="31" spans="1:43">
      <c r="A31" s="95"/>
      <c r="B31" s="106"/>
      <c r="C31" s="152"/>
      <c r="D31" s="145"/>
      <c r="E31" s="145"/>
      <c r="F31" s="145"/>
      <c r="G31" s="145"/>
      <c r="H31" s="145"/>
      <c r="I31" s="145"/>
      <c r="J31" s="145"/>
      <c r="K31" s="145"/>
      <c r="L31" s="145"/>
      <c r="M31" s="145"/>
      <c r="N31" s="145"/>
      <c r="O31" s="145"/>
      <c r="P31" s="145"/>
      <c r="Q31" s="145"/>
      <c r="R31" s="145"/>
      <c r="S31" s="95"/>
      <c r="T31" s="95"/>
      <c r="U31" s="95"/>
      <c r="V31" s="95"/>
      <c r="W31" s="95"/>
      <c r="X31" s="95"/>
      <c r="Y31" s="95"/>
      <c r="Z31" s="95"/>
      <c r="AA31" s="2"/>
      <c r="AB31" s="3"/>
      <c r="AC31" s="3"/>
      <c r="AD31" s="186"/>
      <c r="AE31" s="95"/>
      <c r="AF31" s="95"/>
      <c r="AG31" s="253" t="s">
        <v>215</v>
      </c>
      <c r="AH31" s="309"/>
      <c r="AI31" s="309"/>
      <c r="AJ31" s="305"/>
      <c r="AK31" s="306"/>
      <c r="AL31" s="95"/>
      <c r="AM31" s="95"/>
      <c r="AN31" s="95"/>
      <c r="AO31" s="95"/>
      <c r="AP31" s="95"/>
      <c r="AQ31" s="95"/>
    </row>
    <row r="32" spans="1:43">
      <c r="A32" s="102" t="s">
        <v>110</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2"/>
      <c r="AB32" s="3"/>
      <c r="AC32" s="3"/>
      <c r="AD32" s="186"/>
      <c r="AE32" s="95"/>
      <c r="AF32" s="95"/>
      <c r="AG32" s="184" t="s">
        <v>26</v>
      </c>
      <c r="AH32" s="307"/>
      <c r="AI32" s="307"/>
      <c r="AJ32" s="307"/>
      <c r="AK32" s="308"/>
      <c r="AL32" s="95"/>
      <c r="AM32" s="95"/>
      <c r="AN32" s="95"/>
      <c r="AO32" s="95"/>
      <c r="AP32" s="95"/>
      <c r="AQ32" s="95"/>
    </row>
    <row r="33" spans="1:43">
      <c r="A33" s="135" t="s">
        <v>5</v>
      </c>
      <c r="B33" s="135"/>
      <c r="C33" s="135" t="s">
        <v>7</v>
      </c>
      <c r="D33" s="135"/>
      <c r="E33" s="174" t="s">
        <v>33</v>
      </c>
      <c r="F33" s="143"/>
      <c r="G33" s="143"/>
      <c r="H33" s="143"/>
      <c r="I33" s="143"/>
      <c r="J33" s="143"/>
      <c r="K33" s="143"/>
      <c r="L33" s="143"/>
      <c r="M33" s="143"/>
      <c r="N33" s="143"/>
      <c r="O33" s="143"/>
      <c r="P33" s="143"/>
      <c r="Q33" s="143"/>
      <c r="R33" s="143"/>
      <c r="S33" s="406" t="s">
        <v>4</v>
      </c>
      <c r="T33" s="366"/>
      <c r="U33" s="366"/>
      <c r="V33" s="367"/>
      <c r="W33" s="242"/>
      <c r="X33" s="242"/>
      <c r="Y33" s="242"/>
      <c r="Z33" s="95"/>
      <c r="AA33" s="4"/>
      <c r="AB33" s="3"/>
      <c r="AC33" s="3"/>
      <c r="AD33" s="186"/>
      <c r="AE33" s="95"/>
      <c r="AF33" s="95"/>
      <c r="AG33" s="157" t="s">
        <v>34</v>
      </c>
      <c r="AH33" s="119" t="s">
        <v>48</v>
      </c>
      <c r="AI33" s="119" t="s">
        <v>165</v>
      </c>
      <c r="AJ33" s="119" t="s">
        <v>211</v>
      </c>
      <c r="AK33" s="157" t="s">
        <v>1</v>
      </c>
      <c r="AL33" s="95"/>
      <c r="AM33" s="95"/>
      <c r="AN33" s="95"/>
      <c r="AO33" s="95"/>
      <c r="AP33" s="95"/>
      <c r="AQ33" s="95"/>
    </row>
    <row r="34" spans="1:43">
      <c r="A34" s="136" t="s">
        <v>43</v>
      </c>
      <c r="B34" s="135" t="s">
        <v>40</v>
      </c>
      <c r="C34" s="136" t="s">
        <v>46</v>
      </c>
      <c r="D34" s="146" t="s">
        <v>16</v>
      </c>
      <c r="E34" s="154">
        <v>1</v>
      </c>
      <c r="F34" s="295"/>
      <c r="G34" s="175"/>
      <c r="H34" s="175"/>
      <c r="I34" s="175"/>
      <c r="J34" s="175"/>
      <c r="K34" s="175"/>
      <c r="L34" s="175"/>
      <c r="M34" s="175"/>
      <c r="N34" s="175"/>
      <c r="O34" s="175"/>
      <c r="P34" s="175"/>
      <c r="Q34" s="175"/>
      <c r="R34" s="175"/>
      <c r="S34" s="136" t="s">
        <v>2</v>
      </c>
      <c r="T34" s="136" t="s">
        <v>31</v>
      </c>
      <c r="U34" s="136" t="s">
        <v>24</v>
      </c>
      <c r="V34" s="50" t="s">
        <v>66</v>
      </c>
      <c r="W34" s="55"/>
      <c r="X34" s="55"/>
      <c r="Y34" s="55"/>
      <c r="Z34" s="95"/>
      <c r="AA34" s="4"/>
      <c r="AB34" s="3"/>
      <c r="AC34" s="3"/>
      <c r="AD34" s="186"/>
      <c r="AE34" s="95"/>
      <c r="AF34" s="95"/>
      <c r="AG34" s="251" t="s">
        <v>49</v>
      </c>
      <c r="AH34" s="148" t="s">
        <v>49</v>
      </c>
      <c r="AI34" s="148" t="s">
        <v>49</v>
      </c>
      <c r="AJ34" s="251" t="s">
        <v>49</v>
      </c>
      <c r="AK34" s="251" t="s">
        <v>50</v>
      </c>
      <c r="AL34" s="95"/>
      <c r="AM34" s="95"/>
      <c r="AN34" s="95"/>
      <c r="AO34" s="95"/>
      <c r="AP34" s="95"/>
      <c r="AQ34" s="95"/>
    </row>
    <row r="35" spans="1:43" ht="25.5">
      <c r="A35" s="137">
        <v>1</v>
      </c>
      <c r="B35" s="150" t="str">
        <f>DenStatus!C23</f>
        <v>Be Active Den Member for 3 months</v>
      </c>
      <c r="C35" s="137">
        <v>1</v>
      </c>
      <c r="D35" s="151">
        <v>1</v>
      </c>
      <c r="E35" s="158"/>
      <c r="F35" s="151"/>
      <c r="G35" s="208"/>
      <c r="H35" s="208"/>
      <c r="I35" s="208"/>
      <c r="J35" s="208"/>
      <c r="K35" s="208"/>
      <c r="L35" s="208"/>
      <c r="M35" s="208"/>
      <c r="N35" s="208"/>
      <c r="O35" s="208"/>
      <c r="P35" s="208"/>
      <c r="Q35" s="208"/>
      <c r="R35" s="208"/>
      <c r="S35" s="136">
        <f>COUNTA(E35:R35)</f>
        <v>0</v>
      </c>
      <c r="T35" s="136">
        <f>IF(SUM(AG35:AJ35)&gt;=AK35,1,0)</f>
        <v>0</v>
      </c>
      <c r="U35" s="187"/>
      <c r="V35" s="188"/>
      <c r="W35" s="246"/>
      <c r="X35" s="246"/>
      <c r="Y35" s="246"/>
      <c r="Z35" s="95"/>
      <c r="AA35" s="2"/>
      <c r="AB35" s="3"/>
      <c r="AC35" s="3"/>
      <c r="AD35" s="186"/>
      <c r="AE35" s="95"/>
      <c r="AF35" s="95"/>
      <c r="AG35" s="137">
        <f>IF(S35&gt;=C35,1,0)</f>
        <v>0</v>
      </c>
      <c r="AH35" s="137"/>
      <c r="AI35" s="137"/>
      <c r="AJ35" s="137"/>
      <c r="AK35" s="137">
        <v>1</v>
      </c>
      <c r="AL35" s="95"/>
      <c r="AM35" s="95"/>
      <c r="AN35" s="95"/>
      <c r="AO35" s="95"/>
      <c r="AP35" s="95"/>
      <c r="AQ35" s="95"/>
    </row>
    <row r="36" spans="1:43">
      <c r="A36" s="136">
        <v>2</v>
      </c>
      <c r="B36" s="135" t="str">
        <f>DenStatus!C24</f>
        <v>Child Protection</v>
      </c>
      <c r="C36" s="136">
        <v>1</v>
      </c>
      <c r="D36" s="295">
        <v>1</v>
      </c>
      <c r="E36" s="5"/>
      <c r="F36" s="295"/>
      <c r="G36" s="175"/>
      <c r="H36" s="175"/>
      <c r="I36" s="175"/>
      <c r="J36" s="175"/>
      <c r="K36" s="175"/>
      <c r="L36" s="175"/>
      <c r="M36" s="175"/>
      <c r="N36" s="175"/>
      <c r="O36" s="175"/>
      <c r="P36" s="175"/>
      <c r="Q36" s="175"/>
      <c r="R36" s="175"/>
      <c r="S36" s="136">
        <f>COUNTA(E36:R36)</f>
        <v>0</v>
      </c>
      <c r="T36" s="136">
        <f>IF(SUM(AG36:AJ36)&gt;=AK36,1,0)</f>
        <v>0</v>
      </c>
      <c r="U36" s="186"/>
      <c r="V36" s="186"/>
      <c r="W36" s="247"/>
      <c r="X36" s="247"/>
      <c r="Y36" s="247"/>
      <c r="Z36" s="95"/>
      <c r="AA36" s="2"/>
      <c r="AB36" s="3"/>
      <c r="AC36" s="3"/>
      <c r="AD36" s="186"/>
      <c r="AE36" s="95"/>
      <c r="AF36" s="95"/>
      <c r="AG36" s="136">
        <f>IF(S36&gt;=C36,1,0)</f>
        <v>0</v>
      </c>
      <c r="AH36" s="136"/>
      <c r="AI36" s="136"/>
      <c r="AJ36" s="136"/>
      <c r="AK36" s="136">
        <v>1</v>
      </c>
      <c r="AL36" s="95"/>
      <c r="AM36" s="95"/>
      <c r="AN36" s="95"/>
      <c r="AO36" s="95"/>
      <c r="AP36" s="95"/>
      <c r="AQ36" s="95"/>
    </row>
    <row r="37" spans="1:43" ht="13.5" thickBot="1">
      <c r="A37" s="258">
        <v>3</v>
      </c>
      <c r="B37" s="185" t="str">
        <f>DenStatus!C25</f>
        <v>Cyber Chip</v>
      </c>
      <c r="C37" s="258">
        <v>1</v>
      </c>
      <c r="D37" s="259">
        <v>1</v>
      </c>
      <c r="E37" s="179"/>
      <c r="F37" s="259"/>
      <c r="G37" s="260"/>
      <c r="H37" s="260"/>
      <c r="I37" s="260"/>
      <c r="J37" s="260"/>
      <c r="K37" s="260"/>
      <c r="L37" s="260"/>
      <c r="M37" s="260"/>
      <c r="N37" s="260"/>
      <c r="O37" s="260"/>
      <c r="P37" s="260"/>
      <c r="Q37" s="260"/>
      <c r="R37" s="260"/>
      <c r="S37" s="258">
        <f>COUNTA(E37:R37)</f>
        <v>0</v>
      </c>
      <c r="T37" s="258">
        <f>IF(SUM(AG37:AJ37)&gt;=AK37,1,0)</f>
        <v>0</v>
      </c>
      <c r="U37" s="264"/>
      <c r="V37" s="264"/>
      <c r="W37" s="247"/>
      <c r="X37" s="247"/>
      <c r="Y37" s="247"/>
      <c r="Z37" s="95"/>
      <c r="AA37" s="2"/>
      <c r="AB37" s="3"/>
      <c r="AC37" s="3"/>
      <c r="AD37" s="186"/>
      <c r="AE37" s="95"/>
      <c r="AF37" s="95"/>
      <c r="AG37" s="136">
        <f>IF(S37&gt;=C37,1,0)</f>
        <v>0</v>
      </c>
      <c r="AH37" s="136"/>
      <c r="AI37" s="136"/>
      <c r="AJ37" s="136"/>
      <c r="AK37" s="136">
        <v>1</v>
      </c>
      <c r="AL37" s="95"/>
      <c r="AM37" s="95"/>
      <c r="AN37" s="95"/>
      <c r="AO37" s="95"/>
      <c r="AP37" s="95"/>
      <c r="AQ37" s="95"/>
    </row>
    <row r="38" spans="1:43">
      <c r="A38" s="184"/>
      <c r="B38" s="262" t="s">
        <v>237</v>
      </c>
      <c r="C38" s="149">
        <f>IF(SUM(T35:T37)&gt;=3,"X",0)</f>
        <v>0</v>
      </c>
      <c r="D38" s="223" t="s">
        <v>284</v>
      </c>
      <c r="E38" s="145"/>
      <c r="F38" s="152"/>
      <c r="G38" s="152"/>
      <c r="H38" s="152"/>
      <c r="I38" s="152"/>
      <c r="J38" s="152"/>
      <c r="K38" s="152"/>
      <c r="L38" s="152"/>
      <c r="M38" s="152"/>
      <c r="N38" s="152"/>
      <c r="O38" s="152"/>
      <c r="P38" s="152"/>
      <c r="Q38" s="152"/>
      <c r="R38" s="152"/>
      <c r="S38" s="152"/>
      <c r="T38" s="152"/>
      <c r="U38" s="178"/>
      <c r="V38" s="155"/>
      <c r="W38" s="155"/>
      <c r="X38" s="155"/>
      <c r="Y38" s="155"/>
      <c r="Z38" s="95"/>
      <c r="AA38" s="32"/>
      <c r="AB38" s="213"/>
      <c r="AC38" s="213"/>
      <c r="AD38" s="13"/>
      <c r="AE38" s="95"/>
      <c r="AF38" s="95"/>
      <c r="AG38" s="95"/>
      <c r="AH38" s="95"/>
      <c r="AI38" s="95"/>
      <c r="AJ38" s="95"/>
      <c r="AK38" s="95"/>
      <c r="AL38" s="95"/>
      <c r="AM38" s="95"/>
      <c r="AN38" s="95"/>
      <c r="AO38" s="95"/>
      <c r="AP38" s="95"/>
      <c r="AQ38" s="95"/>
    </row>
    <row r="39" spans="1:43" s="214" customForma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32"/>
      <c r="AB39" s="213"/>
      <c r="AC39" s="213"/>
      <c r="AD39" s="13"/>
      <c r="AE39" s="91"/>
      <c r="AF39" s="91"/>
      <c r="AG39" s="253" t="s">
        <v>209</v>
      </c>
      <c r="AH39" s="309"/>
      <c r="AI39" s="309"/>
      <c r="AJ39" s="309"/>
      <c r="AK39" s="93"/>
      <c r="AL39" s="91"/>
      <c r="AM39" s="91"/>
      <c r="AN39" s="91"/>
      <c r="AO39" s="91"/>
      <c r="AP39" s="91"/>
      <c r="AQ39" s="91"/>
    </row>
    <row r="40" spans="1:43" s="214" customFormat="1">
      <c r="A40" s="96" t="s">
        <v>210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32"/>
      <c r="AB40" s="213"/>
      <c r="AC40" s="213"/>
      <c r="AD40" s="13"/>
      <c r="AE40" s="91"/>
      <c r="AF40" s="91"/>
      <c r="AG40" s="220" t="s">
        <v>26</v>
      </c>
      <c r="AH40" s="310"/>
      <c r="AI40" s="310"/>
      <c r="AJ40" s="310"/>
      <c r="AK40" s="311"/>
      <c r="AL40" s="91"/>
      <c r="AM40" s="91"/>
      <c r="AN40" s="91"/>
      <c r="AO40" s="91"/>
      <c r="AP40" s="91"/>
      <c r="AQ40" s="91"/>
    </row>
    <row r="41" spans="1:43" s="214" customFormat="1">
      <c r="A41" s="49" t="s">
        <v>54</v>
      </c>
      <c r="B41" s="49"/>
      <c r="C41" s="49" t="s">
        <v>7</v>
      </c>
      <c r="D41" s="49"/>
      <c r="E41" s="104" t="s">
        <v>33</v>
      </c>
      <c r="F41" s="105"/>
      <c r="G41" s="105"/>
      <c r="H41" s="105"/>
      <c r="I41" s="105"/>
      <c r="J41" s="105"/>
      <c r="K41" s="105"/>
      <c r="L41" s="105"/>
      <c r="M41" s="105"/>
      <c r="N41" s="105"/>
      <c r="O41" s="105"/>
      <c r="P41" s="105"/>
      <c r="Q41" s="105"/>
      <c r="R41" s="105"/>
      <c r="S41" s="365" t="s">
        <v>57</v>
      </c>
      <c r="T41" s="366"/>
      <c r="U41" s="366"/>
      <c r="V41" s="367"/>
      <c r="W41" s="242"/>
      <c r="X41" s="242"/>
      <c r="Y41" s="242"/>
      <c r="Z41" s="91"/>
      <c r="AA41" s="32"/>
      <c r="AB41" s="213"/>
      <c r="AC41" s="213"/>
      <c r="AD41" s="13"/>
      <c r="AE41" s="91"/>
      <c r="AF41" s="91"/>
      <c r="AG41" s="119" t="s">
        <v>34</v>
      </c>
      <c r="AH41" s="119" t="s">
        <v>48</v>
      </c>
      <c r="AI41" s="119" t="s">
        <v>165</v>
      </c>
      <c r="AJ41" s="119" t="s">
        <v>211</v>
      </c>
      <c r="AK41" s="119" t="s">
        <v>1</v>
      </c>
      <c r="AL41" s="91"/>
      <c r="AM41" s="91"/>
      <c r="AN41" s="91"/>
      <c r="AO41" s="91"/>
      <c r="AP41" s="91"/>
      <c r="AQ41" s="91"/>
    </row>
    <row r="42" spans="1:43" s="214" customFormat="1">
      <c r="A42" s="50" t="s">
        <v>43</v>
      </c>
      <c r="B42" s="49" t="s">
        <v>40</v>
      </c>
      <c r="C42" s="50" t="s">
        <v>46</v>
      </c>
      <c r="D42" s="50" t="s">
        <v>16</v>
      </c>
      <c r="E42" s="294"/>
      <c r="F42" s="117"/>
      <c r="G42" s="117"/>
      <c r="H42" s="117"/>
      <c r="I42" s="117"/>
      <c r="J42" s="117"/>
      <c r="K42" s="117"/>
      <c r="L42" s="117"/>
      <c r="M42" s="117"/>
      <c r="N42" s="117"/>
      <c r="O42" s="117"/>
      <c r="P42" s="117"/>
      <c r="Q42" s="117"/>
      <c r="R42" s="117"/>
      <c r="S42" s="101" t="s">
        <v>2</v>
      </c>
      <c r="T42" s="101" t="s">
        <v>31</v>
      </c>
      <c r="U42" s="101" t="s">
        <v>24</v>
      </c>
      <c r="V42" s="50" t="s">
        <v>66</v>
      </c>
      <c r="W42" s="55"/>
      <c r="X42" s="55"/>
      <c r="Y42" s="55"/>
      <c r="Z42" s="91"/>
      <c r="AA42" s="32"/>
      <c r="AB42" s="213"/>
      <c r="AC42" s="213"/>
      <c r="AD42" s="13"/>
      <c r="AE42" s="91"/>
      <c r="AF42" s="91"/>
      <c r="AG42" s="148" t="s">
        <v>49</v>
      </c>
      <c r="AH42" s="148" t="s">
        <v>49</v>
      </c>
      <c r="AI42" s="148" t="s">
        <v>49</v>
      </c>
      <c r="AJ42" s="148" t="s">
        <v>49</v>
      </c>
      <c r="AK42" s="148" t="s">
        <v>50</v>
      </c>
      <c r="AL42" s="91"/>
      <c r="AM42" s="91"/>
      <c r="AN42" s="91"/>
      <c r="AO42" s="91"/>
      <c r="AP42" s="91"/>
      <c r="AQ42" s="91"/>
    </row>
    <row r="43" spans="1:43" s="214" customFormat="1">
      <c r="A43" s="361">
        <v>1</v>
      </c>
      <c r="B43" s="386" t="str">
        <f>DenStatus!C29</f>
        <v>Building a Better World</v>
      </c>
      <c r="C43" s="361">
        <v>6</v>
      </c>
      <c r="D43" s="361">
        <v>9</v>
      </c>
      <c r="E43" s="50">
        <v>1</v>
      </c>
      <c r="F43" s="50">
        <v>2</v>
      </c>
      <c r="G43" s="50">
        <v>3</v>
      </c>
      <c r="H43" s="50">
        <v>4</v>
      </c>
      <c r="I43" s="50">
        <v>5</v>
      </c>
      <c r="J43" s="50" t="s">
        <v>176</v>
      </c>
      <c r="K43" s="50" t="s">
        <v>177</v>
      </c>
      <c r="L43" s="50" t="s">
        <v>178</v>
      </c>
      <c r="M43" s="50" t="s">
        <v>319</v>
      </c>
      <c r="N43" s="159"/>
      <c r="O43" s="159"/>
      <c r="P43" s="159"/>
      <c r="Q43" s="159"/>
      <c r="R43" s="160"/>
      <c r="S43" s="361">
        <f>COUNTA(E44:R44)</f>
        <v>0</v>
      </c>
      <c r="T43" s="361">
        <f>IF(SUM(AG43:AJ44)&gt;=AK43,1,0)</f>
        <v>0</v>
      </c>
      <c r="U43" s="388"/>
      <c r="V43" s="388"/>
      <c r="W43" s="246"/>
      <c r="X43" s="246"/>
      <c r="Y43" s="246"/>
      <c r="Z43" s="91"/>
      <c r="AA43" s="32"/>
      <c r="AB43" s="213"/>
      <c r="AC43" s="213"/>
      <c r="AD43" s="13"/>
      <c r="AE43" s="91"/>
      <c r="AF43" s="91"/>
      <c r="AG43" s="361">
        <f>IF(COUNTA(E44:I44)&gt;=5,1,0)</f>
        <v>0</v>
      </c>
      <c r="AH43" s="361">
        <f>IF(COUNTA(J44:M44)&gt;=1,1,0)</f>
        <v>0</v>
      </c>
      <c r="AI43" s="361"/>
      <c r="AJ43" s="361"/>
      <c r="AK43" s="361">
        <v>2</v>
      </c>
      <c r="AL43" s="106"/>
      <c r="AM43" s="106"/>
      <c r="AN43" s="106"/>
      <c r="AO43" s="91"/>
      <c r="AP43" s="91"/>
      <c r="AQ43" s="91"/>
    </row>
    <row r="44" spans="1:43" s="214" customFormat="1" ht="13.5" thickBot="1">
      <c r="A44" s="356"/>
      <c r="B44" s="387"/>
      <c r="C44" s="355"/>
      <c r="D44" s="356"/>
      <c r="E44" s="183"/>
      <c r="F44" s="183"/>
      <c r="G44" s="183"/>
      <c r="H44" s="183"/>
      <c r="I44" s="183"/>
      <c r="J44" s="183"/>
      <c r="K44" s="183"/>
      <c r="L44" s="183"/>
      <c r="M44" s="183"/>
      <c r="N44" s="303"/>
      <c r="O44" s="303"/>
      <c r="P44" s="303"/>
      <c r="Q44" s="303"/>
      <c r="R44" s="302"/>
      <c r="S44" s="356"/>
      <c r="T44" s="356"/>
      <c r="U44" s="341"/>
      <c r="V44" s="341"/>
      <c r="W44" s="248"/>
      <c r="X44" s="248"/>
      <c r="Y44" s="248"/>
      <c r="Z44" s="91"/>
      <c r="AA44" s="32"/>
      <c r="AB44" s="213"/>
      <c r="AC44" s="213"/>
      <c r="AD44" s="13"/>
      <c r="AE44" s="91"/>
      <c r="AF44" s="91"/>
      <c r="AG44" s="343"/>
      <c r="AH44" s="343"/>
      <c r="AI44" s="343"/>
      <c r="AJ44" s="343"/>
      <c r="AK44" s="343"/>
      <c r="AL44" s="91"/>
      <c r="AM44" s="91"/>
      <c r="AN44" s="91"/>
      <c r="AO44" s="91"/>
      <c r="AP44" s="91"/>
      <c r="AQ44" s="91"/>
    </row>
    <row r="45" spans="1:43" s="214" customFormat="1">
      <c r="A45" s="342">
        <f>A43+1</f>
        <v>2</v>
      </c>
      <c r="B45" s="345" t="str">
        <f>DenStatus!C30</f>
        <v>Outdoorsman</v>
      </c>
      <c r="C45" s="342">
        <v>7</v>
      </c>
      <c r="D45" s="342">
        <v>7</v>
      </c>
      <c r="E45" s="349" t="s">
        <v>321</v>
      </c>
      <c r="F45" s="350"/>
      <c r="G45" s="351"/>
      <c r="H45" s="216">
        <v>1</v>
      </c>
      <c r="I45" s="216">
        <v>2</v>
      </c>
      <c r="J45" s="216" t="s">
        <v>154</v>
      </c>
      <c r="K45" s="216" t="s">
        <v>155</v>
      </c>
      <c r="L45" s="216" t="s">
        <v>156</v>
      </c>
      <c r="M45" s="216">
        <v>4</v>
      </c>
      <c r="N45" s="216">
        <v>5</v>
      </c>
      <c r="O45" s="218"/>
      <c r="P45" s="218"/>
      <c r="Q45" s="218"/>
      <c r="R45" s="219"/>
      <c r="S45" s="342">
        <f>COUNTA(H46:R46)</f>
        <v>0</v>
      </c>
      <c r="T45" s="342">
        <f>IF(SUM(AG45:AG48)&gt;=1,1,0)</f>
        <v>0</v>
      </c>
      <c r="U45" s="340"/>
      <c r="V45" s="340"/>
      <c r="W45" s="246"/>
      <c r="X45" s="246"/>
      <c r="Y45" s="246"/>
      <c r="Z45" s="91"/>
      <c r="AA45" s="32"/>
      <c r="AB45" s="213"/>
      <c r="AC45" s="213"/>
      <c r="AD45" s="13"/>
      <c r="AE45" s="91"/>
      <c r="AF45" s="91"/>
      <c r="AG45" s="342">
        <f>IF(COUNTA(H46:N46)&gt;=7,1,0)</f>
        <v>0</v>
      </c>
      <c r="AH45" s="342"/>
      <c r="AI45" s="342"/>
      <c r="AJ45" s="342"/>
      <c r="AK45" s="342">
        <v>1</v>
      </c>
      <c r="AL45" s="91"/>
      <c r="AM45" s="91"/>
      <c r="AN45" s="91"/>
      <c r="AO45" s="91"/>
      <c r="AP45" s="91"/>
      <c r="AQ45" s="91"/>
    </row>
    <row r="46" spans="1:43" s="214" customFormat="1" ht="13.5" thickBot="1">
      <c r="A46" s="344"/>
      <c r="B46" s="346"/>
      <c r="C46" s="355"/>
      <c r="D46" s="356"/>
      <c r="E46" s="352"/>
      <c r="F46" s="353"/>
      <c r="G46" s="354"/>
      <c r="H46" s="179"/>
      <c r="I46" s="179"/>
      <c r="J46" s="179"/>
      <c r="K46" s="179"/>
      <c r="L46" s="179"/>
      <c r="M46" s="179"/>
      <c r="N46" s="179"/>
      <c r="O46" s="210"/>
      <c r="P46" s="210"/>
      <c r="Q46" s="210"/>
      <c r="R46" s="211"/>
      <c r="S46" s="356"/>
      <c r="T46" s="344"/>
      <c r="U46" s="341"/>
      <c r="V46" s="341"/>
      <c r="W46" s="248"/>
      <c r="X46" s="248"/>
      <c r="Y46" s="248"/>
      <c r="Z46" s="91"/>
      <c r="AA46" s="32"/>
      <c r="AB46" s="213"/>
      <c r="AC46" s="213"/>
      <c r="AD46" s="13"/>
      <c r="AE46" s="91"/>
      <c r="AF46" s="91"/>
      <c r="AG46" s="343"/>
      <c r="AH46" s="343"/>
      <c r="AI46" s="343"/>
      <c r="AJ46" s="343"/>
      <c r="AK46" s="343"/>
      <c r="AL46" s="91"/>
      <c r="AM46" s="91"/>
      <c r="AN46" s="91"/>
      <c r="AO46" s="91"/>
      <c r="AP46" s="91"/>
      <c r="AQ46" s="91"/>
    </row>
    <row r="47" spans="1:43" s="214" customFormat="1">
      <c r="A47" s="328"/>
      <c r="B47" s="347"/>
      <c r="C47" s="342">
        <v>6</v>
      </c>
      <c r="D47" s="342">
        <v>6</v>
      </c>
      <c r="E47" s="349" t="s">
        <v>322</v>
      </c>
      <c r="F47" s="350"/>
      <c r="G47" s="351"/>
      <c r="H47" s="216">
        <v>1</v>
      </c>
      <c r="I47" s="216" t="s">
        <v>150</v>
      </c>
      <c r="J47" s="216" t="s">
        <v>151</v>
      </c>
      <c r="K47" s="216" t="s">
        <v>152</v>
      </c>
      <c r="L47" s="216">
        <v>3</v>
      </c>
      <c r="M47" s="216">
        <v>4</v>
      </c>
      <c r="N47" s="218"/>
      <c r="O47" s="218"/>
      <c r="P47" s="218"/>
      <c r="Q47" s="218"/>
      <c r="R47" s="219"/>
      <c r="S47" s="342">
        <f>COUNTA(H48:R48)</f>
        <v>0</v>
      </c>
      <c r="T47" s="328"/>
      <c r="U47" s="340"/>
      <c r="V47" s="340"/>
      <c r="W47" s="246"/>
      <c r="X47" s="246"/>
      <c r="Y47" s="246"/>
      <c r="Z47" s="91"/>
      <c r="AA47" s="32"/>
      <c r="AB47" s="213"/>
      <c r="AC47" s="213"/>
      <c r="AD47" s="13"/>
      <c r="AE47" s="91"/>
      <c r="AF47" s="91"/>
      <c r="AG47" s="342">
        <f>IF(COUNTA(H48:M48)&gt;=6,1,0)</f>
        <v>0</v>
      </c>
      <c r="AH47" s="342"/>
      <c r="AI47" s="342"/>
      <c r="AJ47" s="342"/>
      <c r="AK47" s="342">
        <v>1</v>
      </c>
      <c r="AL47" s="91"/>
      <c r="AM47" s="91"/>
      <c r="AN47" s="91"/>
      <c r="AO47" s="91"/>
      <c r="AP47" s="91"/>
      <c r="AQ47" s="91"/>
    </row>
    <row r="48" spans="1:43" s="214" customFormat="1" ht="13.5" thickBot="1">
      <c r="A48" s="343"/>
      <c r="B48" s="348"/>
      <c r="C48" s="355"/>
      <c r="D48" s="356"/>
      <c r="E48" s="352"/>
      <c r="F48" s="353"/>
      <c r="G48" s="354"/>
      <c r="H48" s="179"/>
      <c r="I48" s="179"/>
      <c r="J48" s="179"/>
      <c r="K48" s="179"/>
      <c r="L48" s="179"/>
      <c r="M48" s="179"/>
      <c r="N48" s="210"/>
      <c r="O48" s="210"/>
      <c r="P48" s="210"/>
      <c r="Q48" s="210"/>
      <c r="R48" s="211"/>
      <c r="S48" s="356"/>
      <c r="T48" s="343"/>
      <c r="U48" s="341"/>
      <c r="V48" s="341"/>
      <c r="W48" s="248"/>
      <c r="X48" s="248"/>
      <c r="Y48" s="248"/>
      <c r="Z48" s="91"/>
      <c r="AA48" s="32"/>
      <c r="AB48" s="213"/>
      <c r="AC48" s="213"/>
      <c r="AD48" s="13"/>
      <c r="AE48" s="91"/>
      <c r="AF48" s="91"/>
      <c r="AG48" s="343"/>
      <c r="AH48" s="343"/>
      <c r="AI48" s="343"/>
      <c r="AJ48" s="343"/>
      <c r="AK48" s="343"/>
      <c r="AL48" s="91"/>
      <c r="AM48" s="91"/>
      <c r="AN48" s="91"/>
      <c r="AO48" s="91"/>
      <c r="AP48" s="91"/>
      <c r="AQ48" s="91"/>
    </row>
    <row r="49" spans="1:43" s="214" customFormat="1">
      <c r="A49" s="342">
        <f>A45+1</f>
        <v>3</v>
      </c>
      <c r="B49" s="381" t="str">
        <f>DenStatus!C31</f>
        <v>Duty in God in Action</v>
      </c>
      <c r="C49" s="342">
        <v>4</v>
      </c>
      <c r="D49" s="342">
        <v>6</v>
      </c>
      <c r="E49" s="216">
        <v>1</v>
      </c>
      <c r="F49" s="216">
        <v>2</v>
      </c>
      <c r="G49" s="216">
        <v>3</v>
      </c>
      <c r="H49" s="216">
        <v>4</v>
      </c>
      <c r="I49" s="216">
        <v>5</v>
      </c>
      <c r="J49" s="216">
        <v>6</v>
      </c>
      <c r="K49" s="217"/>
      <c r="L49" s="201"/>
      <c r="M49" s="201"/>
      <c r="N49" s="201"/>
      <c r="O49" s="201"/>
      <c r="P49" s="201"/>
      <c r="Q49" s="201"/>
      <c r="R49" s="221"/>
      <c r="S49" s="342">
        <f>COUNTA(E50:R50)</f>
        <v>0</v>
      </c>
      <c r="T49" s="342">
        <f>IF(SUM(AG49:AJ50)&gt;=AK49,1,0)</f>
        <v>0</v>
      </c>
      <c r="U49" s="340"/>
      <c r="V49" s="340"/>
      <c r="W49" s="246"/>
      <c r="X49" s="246"/>
      <c r="Y49" s="246"/>
      <c r="Z49" s="91"/>
      <c r="AA49" s="32"/>
      <c r="AB49" s="213"/>
      <c r="AC49" s="213"/>
      <c r="AD49" s="13"/>
      <c r="AE49" s="91"/>
      <c r="AF49" s="91"/>
      <c r="AG49" s="342">
        <f>IF(COUNTA(E50:F50)&gt;=2,1,0)</f>
        <v>0</v>
      </c>
      <c r="AH49" s="342">
        <f>IF(COUNTA(G50:J50)&gt;=2,1,0)</f>
        <v>0</v>
      </c>
      <c r="AI49" s="342"/>
      <c r="AJ49" s="342"/>
      <c r="AK49" s="342">
        <v>2</v>
      </c>
      <c r="AL49" s="91"/>
      <c r="AM49" s="91"/>
      <c r="AN49" s="91"/>
      <c r="AO49" s="91"/>
      <c r="AP49" s="91"/>
      <c r="AQ49" s="91"/>
    </row>
    <row r="50" spans="1:43" s="214" customFormat="1" ht="13.5" thickBot="1">
      <c r="A50" s="380"/>
      <c r="B50" s="383"/>
      <c r="C50" s="384"/>
      <c r="D50" s="356"/>
      <c r="E50" s="179"/>
      <c r="F50" s="179"/>
      <c r="G50" s="179"/>
      <c r="H50" s="179"/>
      <c r="I50" s="179"/>
      <c r="J50" s="179"/>
      <c r="K50" s="209"/>
      <c r="L50" s="210"/>
      <c r="M50" s="210"/>
      <c r="N50" s="210"/>
      <c r="O50" s="210"/>
      <c r="P50" s="210"/>
      <c r="Q50" s="210"/>
      <c r="R50" s="211"/>
      <c r="S50" s="380"/>
      <c r="T50" s="380"/>
      <c r="U50" s="378"/>
      <c r="V50" s="378"/>
      <c r="W50" s="246"/>
      <c r="X50" s="246"/>
      <c r="Y50" s="246"/>
      <c r="Z50" s="91"/>
      <c r="AA50" s="32"/>
      <c r="AB50" s="213"/>
      <c r="AC50" s="213"/>
      <c r="AD50" s="13"/>
      <c r="AE50" s="91"/>
      <c r="AF50" s="91"/>
      <c r="AG50" s="343"/>
      <c r="AH50" s="343"/>
      <c r="AI50" s="343"/>
      <c r="AJ50" s="343"/>
      <c r="AK50" s="343"/>
      <c r="AL50" s="91"/>
      <c r="AM50" s="91"/>
      <c r="AN50" s="91"/>
      <c r="AO50" s="91"/>
      <c r="AP50" s="91"/>
      <c r="AQ50" s="91"/>
    </row>
    <row r="51" spans="1:43" s="214" customFormat="1">
      <c r="A51" s="342">
        <f>A49+1</f>
        <v>4</v>
      </c>
      <c r="B51" s="381" t="str">
        <f>DenStatus!C32</f>
        <v>Scouting Adventure</v>
      </c>
      <c r="C51" s="342">
        <v>15</v>
      </c>
      <c r="D51" s="342">
        <v>17</v>
      </c>
      <c r="E51" s="219" t="s">
        <v>169</v>
      </c>
      <c r="F51" s="219" t="s">
        <v>170</v>
      </c>
      <c r="G51" s="219" t="s">
        <v>171</v>
      </c>
      <c r="H51" s="194" t="s">
        <v>212</v>
      </c>
      <c r="I51" s="194" t="s">
        <v>213</v>
      </c>
      <c r="J51" s="194" t="s">
        <v>150</v>
      </c>
      <c r="K51" s="221" t="s">
        <v>151</v>
      </c>
      <c r="L51" s="194" t="s">
        <v>152</v>
      </c>
      <c r="M51" s="194" t="s">
        <v>153</v>
      </c>
      <c r="N51" s="194" t="s">
        <v>154</v>
      </c>
      <c r="O51" s="221" t="s">
        <v>155</v>
      </c>
      <c r="P51" s="221" t="s">
        <v>156</v>
      </c>
      <c r="Q51" s="221" t="s">
        <v>157</v>
      </c>
      <c r="R51" s="194">
        <v>4</v>
      </c>
      <c r="S51" s="342">
        <f>SUM(COUNTA(E52:R52)+COUNTA(E54:R54))</f>
        <v>0</v>
      </c>
      <c r="T51" s="342">
        <f>IF(SUM(AG51:AJ54)&gt;=AK51,1,0)</f>
        <v>0</v>
      </c>
      <c r="U51" s="340"/>
      <c r="V51" s="340"/>
      <c r="W51" s="246"/>
      <c r="X51" s="246"/>
      <c r="Y51" s="246"/>
      <c r="Z51" s="91"/>
      <c r="AA51" s="32"/>
      <c r="AB51" s="213"/>
      <c r="AC51" s="213"/>
      <c r="AD51" s="13"/>
      <c r="AE51" s="91"/>
      <c r="AF51" s="91"/>
      <c r="AG51" s="342">
        <f>IF(COUNTA(E52:G52)&gt;=3,1,0)</f>
        <v>0</v>
      </c>
      <c r="AH51" s="342">
        <f>IF((COUNTA(J52:R52)+COUNTA(E54:G54))&gt;=12,1,0)</f>
        <v>0</v>
      </c>
      <c r="AI51" s="342"/>
      <c r="AJ51" s="342"/>
      <c r="AK51" s="342">
        <v>2</v>
      </c>
      <c r="AL51" s="91"/>
      <c r="AM51" s="91"/>
      <c r="AN51" s="91"/>
      <c r="AO51" s="91"/>
      <c r="AP51" s="91"/>
      <c r="AQ51" s="91"/>
    </row>
    <row r="52" spans="1:43" s="214" customFormat="1">
      <c r="A52" s="379"/>
      <c r="B52" s="382"/>
      <c r="C52" s="379"/>
      <c r="D52" s="379"/>
      <c r="E52" s="158"/>
      <c r="F52" s="158"/>
      <c r="G52" s="158"/>
      <c r="H52" s="5"/>
      <c r="I52" s="5"/>
      <c r="J52" s="5"/>
      <c r="K52" s="5"/>
      <c r="L52" s="5"/>
      <c r="M52" s="5"/>
      <c r="N52" s="5"/>
      <c r="O52" s="5"/>
      <c r="P52" s="5"/>
      <c r="Q52" s="5"/>
      <c r="R52" s="5"/>
      <c r="S52" s="379"/>
      <c r="T52" s="379"/>
      <c r="U52" s="385"/>
      <c r="V52" s="385"/>
      <c r="W52" s="246"/>
      <c r="X52" s="246"/>
      <c r="Y52" s="246"/>
      <c r="Z52" s="91"/>
      <c r="AA52" s="32"/>
      <c r="AB52" s="213"/>
      <c r="AC52" s="213"/>
      <c r="AD52" s="13"/>
      <c r="AE52" s="91"/>
      <c r="AF52" s="91"/>
      <c r="AG52" s="328"/>
      <c r="AH52" s="328"/>
      <c r="AI52" s="328"/>
      <c r="AJ52" s="328"/>
      <c r="AK52" s="328"/>
      <c r="AL52" s="91"/>
      <c r="AM52" s="91"/>
      <c r="AN52" s="91"/>
      <c r="AO52" s="91"/>
      <c r="AP52" s="91"/>
      <c r="AQ52" s="91"/>
    </row>
    <row r="53" spans="1:43" s="214" customFormat="1">
      <c r="A53" s="379"/>
      <c r="B53" s="382"/>
      <c r="C53" s="379"/>
      <c r="D53" s="379"/>
      <c r="E53" s="222" t="s">
        <v>200</v>
      </c>
      <c r="F53" s="113" t="s">
        <v>201</v>
      </c>
      <c r="G53" s="113">
        <v>6</v>
      </c>
      <c r="H53" s="195"/>
      <c r="I53" s="159"/>
      <c r="J53" s="159"/>
      <c r="K53" s="159"/>
      <c r="L53" s="159"/>
      <c r="M53" s="159"/>
      <c r="N53" s="159"/>
      <c r="O53" s="159"/>
      <c r="P53" s="159"/>
      <c r="Q53" s="159"/>
      <c r="R53" s="160"/>
      <c r="S53" s="379"/>
      <c r="T53" s="379"/>
      <c r="U53" s="385"/>
      <c r="V53" s="385"/>
      <c r="W53" s="246"/>
      <c r="X53" s="246"/>
      <c r="Y53" s="246"/>
      <c r="Z53" s="91"/>
      <c r="AA53" s="32"/>
      <c r="AB53" s="213"/>
      <c r="AC53" s="213"/>
      <c r="AD53" s="13"/>
      <c r="AE53" s="91"/>
      <c r="AF53" s="91"/>
      <c r="AG53" s="328"/>
      <c r="AH53" s="328"/>
      <c r="AI53" s="328"/>
      <c r="AJ53" s="328"/>
      <c r="AK53" s="328"/>
      <c r="AL53" s="91"/>
      <c r="AM53" s="91"/>
      <c r="AN53" s="91"/>
      <c r="AO53" s="91"/>
      <c r="AP53" s="91"/>
      <c r="AQ53" s="91"/>
    </row>
    <row r="54" spans="1:43" s="214" customFormat="1" ht="13.5" thickBot="1">
      <c r="A54" s="380"/>
      <c r="B54" s="383"/>
      <c r="C54" s="384"/>
      <c r="D54" s="356"/>
      <c r="E54" s="179"/>
      <c r="F54" s="265"/>
      <c r="G54" s="265"/>
      <c r="H54" s="209"/>
      <c r="I54" s="210"/>
      <c r="J54" s="210"/>
      <c r="K54" s="210"/>
      <c r="L54" s="210"/>
      <c r="M54" s="210"/>
      <c r="N54" s="210"/>
      <c r="O54" s="210"/>
      <c r="P54" s="210"/>
      <c r="Q54" s="210"/>
      <c r="R54" s="211"/>
      <c r="S54" s="380"/>
      <c r="T54" s="380"/>
      <c r="U54" s="378"/>
      <c r="V54" s="378"/>
      <c r="W54" s="246"/>
      <c r="X54" s="246"/>
      <c r="Y54" s="246"/>
      <c r="Z54" s="91"/>
      <c r="AA54" s="226"/>
      <c r="AB54" s="213"/>
      <c r="AC54" s="213"/>
      <c r="AD54" s="13"/>
      <c r="AE54" s="91"/>
      <c r="AF54" s="91"/>
      <c r="AG54" s="343"/>
      <c r="AH54" s="343"/>
      <c r="AI54" s="343"/>
      <c r="AJ54" s="343"/>
      <c r="AK54" s="343"/>
      <c r="AL54" s="91"/>
      <c r="AM54" s="91"/>
      <c r="AN54" s="91"/>
      <c r="AO54" s="91"/>
      <c r="AP54" s="91"/>
      <c r="AQ54" s="91"/>
    </row>
    <row r="55" spans="1:43" s="214" customFormat="1">
      <c r="A55" s="220"/>
      <c r="B55" s="262" t="s">
        <v>238</v>
      </c>
      <c r="C55" s="101">
        <f>IF(SUM(T43:T54)&gt;=4,"X",0)</f>
        <v>0</v>
      </c>
      <c r="D55" s="223" t="s">
        <v>284</v>
      </c>
      <c r="E55" s="55"/>
      <c r="F55" s="55"/>
      <c r="G55" s="55"/>
      <c r="H55" s="55"/>
      <c r="I55" s="55"/>
      <c r="J55" s="55"/>
      <c r="K55" s="55"/>
      <c r="L55" s="55"/>
      <c r="M55" s="55"/>
      <c r="N55" s="55"/>
      <c r="O55" s="55"/>
      <c r="P55" s="55"/>
      <c r="Q55" s="55"/>
      <c r="R55" s="55"/>
      <c r="S55" s="55"/>
      <c r="T55" s="55"/>
      <c r="U55" s="224"/>
      <c r="V55" s="225"/>
      <c r="W55" s="225"/>
      <c r="X55" s="225"/>
      <c r="Y55" s="225"/>
      <c r="Z55" s="91"/>
      <c r="AA55" s="226"/>
      <c r="AB55" s="213"/>
      <c r="AC55" s="213"/>
      <c r="AD55" s="13"/>
      <c r="AE55" s="91"/>
      <c r="AF55" s="91"/>
      <c r="AG55" s="91"/>
      <c r="AH55" s="91"/>
      <c r="AI55" s="91"/>
      <c r="AJ55" s="91"/>
      <c r="AK55" s="91"/>
      <c r="AL55" s="91"/>
      <c r="AM55" s="91"/>
      <c r="AN55" s="91"/>
      <c r="AO55" s="91"/>
      <c r="AP55" s="91"/>
      <c r="AQ55" s="91"/>
    </row>
    <row r="56" spans="1:43" s="214" customFormat="1">
      <c r="A56" s="91"/>
      <c r="B56" s="106"/>
      <c r="C56" s="55"/>
      <c r="D56" s="52"/>
      <c r="E56" s="52"/>
      <c r="F56" s="52"/>
      <c r="G56" s="52"/>
      <c r="H56" s="52"/>
      <c r="I56" s="52"/>
      <c r="J56" s="52"/>
      <c r="K56" s="52"/>
      <c r="L56" s="52"/>
      <c r="M56" s="52"/>
      <c r="N56" s="52"/>
      <c r="O56" s="52"/>
      <c r="P56" s="52"/>
      <c r="Q56" s="52"/>
      <c r="R56" s="52"/>
      <c r="S56" s="91"/>
      <c r="T56" s="91"/>
      <c r="U56" s="91"/>
      <c r="V56" s="91"/>
      <c r="W56" s="91"/>
      <c r="X56" s="91"/>
      <c r="Y56" s="91"/>
      <c r="Z56" s="91"/>
      <c r="AA56" s="32"/>
      <c r="AB56" s="213"/>
      <c r="AC56" s="213"/>
      <c r="AD56" s="13"/>
      <c r="AE56" s="91"/>
      <c r="AF56" s="91"/>
      <c r="AG56" s="253" t="s">
        <v>216</v>
      </c>
      <c r="AH56" s="309"/>
      <c r="AI56" s="309"/>
      <c r="AJ56" s="309"/>
      <c r="AK56" s="93"/>
      <c r="AL56" s="91"/>
      <c r="AM56" s="91"/>
      <c r="AN56" s="91"/>
      <c r="AO56" s="91"/>
      <c r="AP56" s="91"/>
      <c r="AQ56" s="91"/>
    </row>
    <row r="57" spans="1:43" s="214" customFormat="1">
      <c r="A57" s="96" t="s">
        <v>214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32"/>
      <c r="AB57" s="213"/>
      <c r="AC57" s="213"/>
      <c r="AD57" s="13"/>
      <c r="AE57" s="91"/>
      <c r="AF57" s="91"/>
      <c r="AG57" s="220" t="s">
        <v>26</v>
      </c>
      <c r="AH57" s="310"/>
      <c r="AI57" s="310"/>
      <c r="AJ57" s="310"/>
      <c r="AK57" s="311"/>
      <c r="AL57" s="91"/>
      <c r="AM57" s="91"/>
      <c r="AN57" s="91"/>
      <c r="AO57" s="91"/>
      <c r="AP57" s="91"/>
      <c r="AQ57" s="91"/>
    </row>
    <row r="58" spans="1:43" s="214" customFormat="1">
      <c r="A58" s="49" t="s">
        <v>5</v>
      </c>
      <c r="B58" s="49"/>
      <c r="C58" s="49" t="s">
        <v>7</v>
      </c>
      <c r="D58" s="49"/>
      <c r="E58" s="227" t="s">
        <v>33</v>
      </c>
      <c r="F58" s="105"/>
      <c r="G58" s="105"/>
      <c r="H58" s="105"/>
      <c r="I58" s="105"/>
      <c r="J58" s="105"/>
      <c r="K58" s="105"/>
      <c r="L58" s="105"/>
      <c r="M58" s="105"/>
      <c r="N58" s="105"/>
      <c r="O58" s="105"/>
      <c r="P58" s="105"/>
      <c r="Q58" s="105"/>
      <c r="R58" s="105"/>
      <c r="S58" s="365" t="s">
        <v>4</v>
      </c>
      <c r="T58" s="366"/>
      <c r="U58" s="366"/>
      <c r="V58" s="367"/>
      <c r="W58" s="242"/>
      <c r="X58" s="242"/>
      <c r="Y58" s="242"/>
      <c r="Z58" s="91"/>
      <c r="AA58" s="226"/>
      <c r="AB58" s="213"/>
      <c r="AC58" s="213"/>
      <c r="AD58" s="13"/>
      <c r="AE58" s="91"/>
      <c r="AF58" s="91"/>
      <c r="AG58" s="119" t="s">
        <v>34</v>
      </c>
      <c r="AH58" s="119" t="s">
        <v>48</v>
      </c>
      <c r="AI58" s="119" t="s">
        <v>165</v>
      </c>
      <c r="AJ58" s="119" t="s">
        <v>211</v>
      </c>
      <c r="AK58" s="119" t="s">
        <v>1</v>
      </c>
      <c r="AL58" s="91"/>
      <c r="AM58" s="91"/>
      <c r="AN58" s="91"/>
      <c r="AO58" s="91"/>
      <c r="AP58" s="91"/>
      <c r="AQ58" s="91"/>
    </row>
    <row r="59" spans="1:43" s="214" customFormat="1">
      <c r="A59" s="50" t="s">
        <v>43</v>
      </c>
      <c r="B59" s="49" t="s">
        <v>40</v>
      </c>
      <c r="C59" s="50" t="s">
        <v>46</v>
      </c>
      <c r="D59" s="228" t="s">
        <v>16</v>
      </c>
      <c r="E59" s="51">
        <v>1</v>
      </c>
      <c r="F59" s="294"/>
      <c r="G59" s="117"/>
      <c r="H59" s="117"/>
      <c r="I59" s="117"/>
      <c r="J59" s="117"/>
      <c r="K59" s="117"/>
      <c r="L59" s="117"/>
      <c r="M59" s="117"/>
      <c r="N59" s="117"/>
      <c r="O59" s="117"/>
      <c r="P59" s="117"/>
      <c r="Q59" s="117"/>
      <c r="R59" s="117"/>
      <c r="S59" s="50" t="s">
        <v>2</v>
      </c>
      <c r="T59" s="50" t="s">
        <v>31</v>
      </c>
      <c r="U59" s="50" t="s">
        <v>24</v>
      </c>
      <c r="V59" s="50" t="s">
        <v>66</v>
      </c>
      <c r="W59" s="55"/>
      <c r="X59" s="55"/>
      <c r="Y59" s="55"/>
      <c r="Z59" s="91"/>
      <c r="AA59" s="226"/>
      <c r="AB59" s="213"/>
      <c r="AC59" s="213"/>
      <c r="AD59" s="13"/>
      <c r="AE59" s="91"/>
      <c r="AF59" s="91"/>
      <c r="AG59" s="148" t="s">
        <v>49</v>
      </c>
      <c r="AH59" s="148" t="s">
        <v>49</v>
      </c>
      <c r="AI59" s="148" t="s">
        <v>49</v>
      </c>
      <c r="AJ59" s="148" t="s">
        <v>49</v>
      </c>
      <c r="AK59" s="148" t="s">
        <v>50</v>
      </c>
      <c r="AL59" s="91"/>
      <c r="AM59" s="91"/>
      <c r="AN59" s="91"/>
      <c r="AO59" s="91"/>
      <c r="AP59" s="91"/>
      <c r="AQ59" s="91"/>
    </row>
    <row r="60" spans="1:43" s="214" customFormat="1" ht="25.5">
      <c r="A60" s="113">
        <v>1</v>
      </c>
      <c r="B60" s="114" t="str">
        <f>DenStatus!C36</f>
        <v>Be Active Den Member for 6 months</v>
      </c>
      <c r="C60" s="113">
        <v>1</v>
      </c>
      <c r="D60" s="229">
        <v>1</v>
      </c>
      <c r="E60" s="158"/>
      <c r="F60" s="229"/>
      <c r="G60" s="230"/>
      <c r="H60" s="230"/>
      <c r="I60" s="230"/>
      <c r="J60" s="230"/>
      <c r="K60" s="230"/>
      <c r="L60" s="230"/>
      <c r="M60" s="230"/>
      <c r="N60" s="230"/>
      <c r="O60" s="230"/>
      <c r="P60" s="230"/>
      <c r="Q60" s="230"/>
      <c r="R60" s="230"/>
      <c r="S60" s="113">
        <f>COUNTA(E60:R60)</f>
        <v>0</v>
      </c>
      <c r="T60" s="113">
        <f>IF(SUM(AG60:AJ60)&gt;=AK60,1,0)</f>
        <v>0</v>
      </c>
      <c r="U60" s="188"/>
      <c r="V60" s="188"/>
      <c r="W60" s="246"/>
      <c r="X60" s="246"/>
      <c r="Y60" s="246"/>
      <c r="Z60" s="91"/>
      <c r="AA60" s="32"/>
      <c r="AB60" s="213"/>
      <c r="AC60" s="213"/>
      <c r="AD60" s="13"/>
      <c r="AE60" s="91"/>
      <c r="AF60" s="91"/>
      <c r="AG60" s="113">
        <f>IF(S60&gt;=C60,1,0)</f>
        <v>0</v>
      </c>
      <c r="AH60" s="113"/>
      <c r="AI60" s="113"/>
      <c r="AJ60" s="113"/>
      <c r="AK60" s="113">
        <v>1</v>
      </c>
      <c r="AL60" s="91"/>
      <c r="AM60" s="91"/>
      <c r="AN60" s="91"/>
      <c r="AO60" s="91"/>
      <c r="AP60" s="91"/>
      <c r="AQ60" s="91"/>
    </row>
    <row r="61" spans="1:43" s="214" customFormat="1" ht="13.5" customHeight="1">
      <c r="A61" s="50">
        <v>2</v>
      </c>
      <c r="B61" s="49" t="str">
        <f>DenStatus!C37</f>
        <v>Child Protection</v>
      </c>
      <c r="C61" s="50">
        <v>1</v>
      </c>
      <c r="D61" s="294">
        <v>1</v>
      </c>
      <c r="E61" s="5"/>
      <c r="F61" s="294"/>
      <c r="G61" s="117"/>
      <c r="H61" s="117"/>
      <c r="I61" s="117"/>
      <c r="J61" s="117"/>
      <c r="K61" s="117"/>
      <c r="L61" s="117"/>
      <c r="M61" s="117"/>
      <c r="N61" s="117"/>
      <c r="O61" s="117"/>
      <c r="P61" s="117"/>
      <c r="Q61" s="117"/>
      <c r="R61" s="117"/>
      <c r="S61" s="50">
        <f>COUNTA(E61:R61)</f>
        <v>0</v>
      </c>
      <c r="T61" s="50">
        <f>IF(SUM(AG61:AJ61)&gt;=AK61,1,0)</f>
        <v>0</v>
      </c>
      <c r="U61" s="13"/>
      <c r="V61" s="13"/>
      <c r="W61" s="249"/>
      <c r="X61" s="249"/>
      <c r="Y61" s="249"/>
      <c r="Z61" s="91"/>
      <c r="AA61" s="32"/>
      <c r="AB61" s="213"/>
      <c r="AC61" s="213"/>
      <c r="AD61" s="13"/>
      <c r="AE61" s="91"/>
      <c r="AF61" s="91"/>
      <c r="AG61" s="50">
        <f>IF(S61&gt;=C61,1,0)</f>
        <v>0</v>
      </c>
      <c r="AH61" s="50"/>
      <c r="AI61" s="50"/>
      <c r="AJ61" s="50"/>
      <c r="AK61" s="50">
        <v>1</v>
      </c>
      <c r="AL61" s="91"/>
      <c r="AM61" s="91"/>
      <c r="AN61" s="91"/>
      <c r="AO61" s="91"/>
      <c r="AP61" s="91"/>
      <c r="AQ61" s="91"/>
    </row>
    <row r="62" spans="1:43" s="214" customFormat="1" ht="12.75" customHeight="1" thickBot="1">
      <c r="A62" s="267">
        <v>3</v>
      </c>
      <c r="B62" s="215" t="str">
        <f>DenStatus!C38</f>
        <v>Cyber Chip</v>
      </c>
      <c r="C62" s="267">
        <v>1</v>
      </c>
      <c r="D62" s="268">
        <v>1</v>
      </c>
      <c r="E62" s="179"/>
      <c r="F62" s="268"/>
      <c r="G62" s="269"/>
      <c r="H62" s="269"/>
      <c r="I62" s="269"/>
      <c r="J62" s="269"/>
      <c r="K62" s="269"/>
      <c r="L62" s="269"/>
      <c r="M62" s="269"/>
      <c r="N62" s="269"/>
      <c r="O62" s="269"/>
      <c r="P62" s="269"/>
      <c r="Q62" s="269"/>
      <c r="R62" s="269"/>
      <c r="S62" s="267">
        <f>COUNTA(E62:R62)</f>
        <v>0</v>
      </c>
      <c r="T62" s="267">
        <f>IF(SUM(AG62:AJ62)&gt;=AK62,1,0)</f>
        <v>0</v>
      </c>
      <c r="U62" s="270"/>
      <c r="V62" s="270"/>
      <c r="W62" s="249"/>
      <c r="X62" s="249"/>
      <c r="Y62" s="249"/>
      <c r="Z62" s="91"/>
      <c r="AA62" s="32"/>
      <c r="AB62" s="213"/>
      <c r="AC62" s="213"/>
      <c r="AD62" s="13"/>
      <c r="AE62" s="91"/>
      <c r="AF62" s="91"/>
      <c r="AG62" s="50">
        <f>IF(S62&gt;=C62,1,0)</f>
        <v>0</v>
      </c>
      <c r="AH62" s="50"/>
      <c r="AI62" s="50"/>
      <c r="AJ62" s="50"/>
      <c r="AK62" s="50">
        <v>1</v>
      </c>
      <c r="AL62" s="91"/>
      <c r="AM62" s="91"/>
      <c r="AN62" s="91"/>
      <c r="AO62" s="91"/>
      <c r="AP62" s="91"/>
      <c r="AQ62" s="271"/>
    </row>
    <row r="63" spans="1:43" s="214" customFormat="1" ht="12.75" customHeight="1" thickTop="1">
      <c r="A63" s="266"/>
      <c r="B63" s="262" t="s">
        <v>239</v>
      </c>
      <c r="C63" s="101">
        <f>IF(SUM(T60:T62)&gt;=3,"X",0)</f>
        <v>0</v>
      </c>
      <c r="D63" s="223" t="s">
        <v>284</v>
      </c>
      <c r="E63" s="52"/>
      <c r="F63" s="55"/>
      <c r="G63" s="55"/>
      <c r="H63" s="55"/>
      <c r="I63" s="55"/>
      <c r="J63" s="55"/>
      <c r="K63" s="55"/>
      <c r="L63" s="55"/>
      <c r="M63" s="55"/>
      <c r="N63" s="55"/>
      <c r="O63" s="55"/>
      <c r="P63" s="55"/>
      <c r="Q63" s="55"/>
      <c r="R63" s="55"/>
      <c r="S63" s="55"/>
      <c r="T63" s="55"/>
      <c r="U63" s="224"/>
      <c r="V63" s="225"/>
      <c r="W63" s="225"/>
      <c r="X63" s="249"/>
      <c r="Y63" s="249"/>
      <c r="Z63" s="91"/>
      <c r="AA63" s="2"/>
      <c r="AB63" s="3"/>
      <c r="AC63" s="3"/>
      <c r="AD63" s="186"/>
      <c r="AE63" s="91"/>
      <c r="AF63" s="91"/>
      <c r="AG63" s="91"/>
      <c r="AH63" s="91"/>
      <c r="AI63" s="91"/>
      <c r="AJ63" s="91"/>
      <c r="AK63" s="91"/>
      <c r="AL63" s="91"/>
      <c r="AM63" s="91"/>
      <c r="AN63" s="119" t="s">
        <v>246</v>
      </c>
      <c r="AO63" s="106"/>
      <c r="AP63" s="106"/>
      <c r="AQ63" s="276" t="s">
        <v>248</v>
      </c>
    </row>
    <row r="64" spans="1:43">
      <c r="A64" s="95"/>
      <c r="B64" s="95"/>
      <c r="C64" s="95"/>
      <c r="D64" s="95"/>
      <c r="E64" s="95"/>
      <c r="F64" s="95"/>
      <c r="G64" s="95"/>
      <c r="H64" s="95"/>
      <c r="I64" s="95"/>
      <c r="J64" s="95"/>
      <c r="K64" s="95"/>
      <c r="L64" s="95"/>
      <c r="M64" s="95"/>
      <c r="N64" s="95"/>
      <c r="O64" s="95"/>
      <c r="P64" s="95"/>
      <c r="Q64" s="95"/>
      <c r="R64" s="95"/>
      <c r="S64" s="95"/>
      <c r="T64" s="95"/>
      <c r="U64" s="95"/>
      <c r="V64" s="95"/>
      <c r="W64" s="119" t="s">
        <v>65</v>
      </c>
      <c r="X64" s="369" t="s">
        <v>252</v>
      </c>
      <c r="Y64" s="370"/>
      <c r="Z64" s="95"/>
      <c r="AA64" s="2"/>
      <c r="AB64" s="3"/>
      <c r="AC64" s="3"/>
      <c r="AD64" s="186"/>
      <c r="AE64" s="95"/>
      <c r="AF64" s="95"/>
      <c r="AG64" s="253" t="s">
        <v>234</v>
      </c>
      <c r="AH64" s="309"/>
      <c r="AI64" s="309"/>
      <c r="AJ64" s="305"/>
      <c r="AK64" s="306"/>
      <c r="AL64" s="95"/>
      <c r="AM64" s="95"/>
      <c r="AN64" s="252" t="s">
        <v>267</v>
      </c>
      <c r="AO64" s="106"/>
      <c r="AP64" s="106"/>
      <c r="AQ64" s="277" t="s">
        <v>256</v>
      </c>
    </row>
    <row r="65" spans="1:43">
      <c r="A65" s="96" t="s">
        <v>240</v>
      </c>
      <c r="B65" s="95"/>
      <c r="C65" s="95"/>
      <c r="D65" s="95"/>
      <c r="E65" s="95"/>
      <c r="F65" s="95"/>
      <c r="G65" s="95"/>
      <c r="H65" s="95"/>
      <c r="I65" s="95"/>
      <c r="J65" s="95"/>
      <c r="K65" s="95"/>
      <c r="L65" s="95"/>
      <c r="M65" s="95"/>
      <c r="N65" s="95"/>
      <c r="O65" s="95"/>
      <c r="P65" s="95"/>
      <c r="Q65" s="95"/>
      <c r="R65" s="95"/>
      <c r="S65" s="95"/>
      <c r="T65" s="95"/>
      <c r="U65" s="95"/>
      <c r="V65" s="95"/>
      <c r="W65" s="191" t="s">
        <v>269</v>
      </c>
      <c r="X65" s="371"/>
      <c r="Y65" s="372"/>
      <c r="Z65" s="95"/>
      <c r="AA65" s="2"/>
      <c r="AB65" s="3"/>
      <c r="AC65" s="3"/>
      <c r="AD65" s="186"/>
      <c r="AE65" s="95"/>
      <c r="AF65" s="95"/>
      <c r="AG65" s="184" t="s">
        <v>26</v>
      </c>
      <c r="AH65" s="307"/>
      <c r="AI65" s="307"/>
      <c r="AJ65" s="307"/>
      <c r="AK65" s="308"/>
      <c r="AL65" s="119" t="s">
        <v>242</v>
      </c>
      <c r="AM65" s="253" t="s">
        <v>243</v>
      </c>
      <c r="AN65" s="252" t="s">
        <v>270</v>
      </c>
      <c r="AO65" s="119" t="s">
        <v>266</v>
      </c>
      <c r="AP65" s="281" t="s">
        <v>268</v>
      </c>
      <c r="AQ65" s="280" t="s">
        <v>257</v>
      </c>
    </row>
    <row r="66" spans="1:43">
      <c r="A66" s="49" t="s">
        <v>55</v>
      </c>
      <c r="B66" s="135"/>
      <c r="C66" s="49" t="s">
        <v>56</v>
      </c>
      <c r="D66" s="135"/>
      <c r="E66" s="138" t="s">
        <v>33</v>
      </c>
      <c r="F66" s="143"/>
      <c r="G66" s="143"/>
      <c r="H66" s="143"/>
      <c r="I66" s="143"/>
      <c r="J66" s="143"/>
      <c r="K66" s="143"/>
      <c r="L66" s="143"/>
      <c r="M66" s="143"/>
      <c r="N66" s="143"/>
      <c r="O66" s="143"/>
      <c r="P66" s="143"/>
      <c r="Q66" s="143"/>
      <c r="R66" s="143"/>
      <c r="S66" s="365" t="s">
        <v>58</v>
      </c>
      <c r="T66" s="366"/>
      <c r="U66" s="366"/>
      <c r="V66" s="367"/>
      <c r="W66" s="257" t="s">
        <v>247</v>
      </c>
      <c r="X66" s="373"/>
      <c r="Y66" s="374"/>
      <c r="Z66" s="95"/>
      <c r="AA66" s="2"/>
      <c r="AB66" s="3"/>
      <c r="AC66" s="3"/>
      <c r="AD66" s="186"/>
      <c r="AE66" s="95"/>
      <c r="AF66" s="95"/>
      <c r="AG66" s="157" t="s">
        <v>34</v>
      </c>
      <c r="AH66" s="119" t="s">
        <v>48</v>
      </c>
      <c r="AI66" s="119" t="s">
        <v>165</v>
      </c>
      <c r="AJ66" s="119" t="s">
        <v>211</v>
      </c>
      <c r="AK66" s="157" t="s">
        <v>1</v>
      </c>
      <c r="AL66" s="252" t="s">
        <v>65</v>
      </c>
      <c r="AM66" s="223" t="s">
        <v>65</v>
      </c>
      <c r="AN66" s="254" t="s">
        <v>250</v>
      </c>
      <c r="AO66" s="252" t="s">
        <v>242</v>
      </c>
      <c r="AP66" s="282" t="s">
        <v>243</v>
      </c>
      <c r="AQ66" s="280" t="s">
        <v>258</v>
      </c>
    </row>
    <row r="67" spans="1:43" ht="13.5" thickBot="1">
      <c r="A67" s="136" t="s">
        <v>43</v>
      </c>
      <c r="B67" s="135" t="s">
        <v>40</v>
      </c>
      <c r="C67" s="136" t="s">
        <v>46</v>
      </c>
      <c r="D67" s="136" t="s">
        <v>16</v>
      </c>
      <c r="E67" s="295"/>
      <c r="F67" s="175"/>
      <c r="G67" s="175"/>
      <c r="H67" s="175"/>
      <c r="I67" s="175"/>
      <c r="J67" s="175"/>
      <c r="K67" s="175"/>
      <c r="L67" s="175"/>
      <c r="M67" s="175"/>
      <c r="N67" s="175"/>
      <c r="O67" s="175"/>
      <c r="P67" s="175"/>
      <c r="Q67" s="175"/>
      <c r="R67" s="175"/>
      <c r="S67" s="136" t="s">
        <v>2</v>
      </c>
      <c r="T67" s="136" t="s">
        <v>31</v>
      </c>
      <c r="U67" s="136" t="s">
        <v>24</v>
      </c>
      <c r="V67" s="50" t="s">
        <v>66</v>
      </c>
      <c r="W67" s="101" t="s">
        <v>249</v>
      </c>
      <c r="X67" s="250" t="s">
        <v>242</v>
      </c>
      <c r="Y67" s="250" t="s">
        <v>243</v>
      </c>
      <c r="Z67" s="95"/>
      <c r="AA67" s="2"/>
      <c r="AB67" s="3"/>
      <c r="AC67" s="3"/>
      <c r="AD67" s="186"/>
      <c r="AE67" s="95"/>
      <c r="AF67" s="95"/>
      <c r="AG67" s="251" t="s">
        <v>49</v>
      </c>
      <c r="AH67" s="148" t="s">
        <v>49</v>
      </c>
      <c r="AI67" s="148" t="s">
        <v>49</v>
      </c>
      <c r="AJ67" s="251" t="s">
        <v>49</v>
      </c>
      <c r="AK67" s="251" t="s">
        <v>50</v>
      </c>
      <c r="AL67" s="148" t="s">
        <v>245</v>
      </c>
      <c r="AM67" s="220" t="s">
        <v>245</v>
      </c>
      <c r="AN67" s="148" t="s">
        <v>251</v>
      </c>
      <c r="AO67" s="148" t="s">
        <v>65</v>
      </c>
      <c r="AP67" s="279" t="s">
        <v>65</v>
      </c>
      <c r="AQ67" s="280" t="s">
        <v>307</v>
      </c>
    </row>
    <row r="68" spans="1:43" ht="14.25" thickTop="1" thickBot="1">
      <c r="A68" s="357">
        <v>1</v>
      </c>
      <c r="B68" s="395" t="str">
        <f>DenStatus!C42</f>
        <v>Adventures in Science</v>
      </c>
      <c r="C68" s="361">
        <v>6</v>
      </c>
      <c r="D68" s="361">
        <v>11</v>
      </c>
      <c r="E68" s="136">
        <v>1</v>
      </c>
      <c r="F68" s="136">
        <v>2</v>
      </c>
      <c r="G68" s="50" t="s">
        <v>154</v>
      </c>
      <c r="H68" s="50" t="s">
        <v>155</v>
      </c>
      <c r="I68" s="50" t="s">
        <v>156</v>
      </c>
      <c r="J68" s="50" t="s">
        <v>157</v>
      </c>
      <c r="K68" s="50" t="s">
        <v>158</v>
      </c>
      <c r="L68" s="50" t="s">
        <v>159</v>
      </c>
      <c r="M68" s="50" t="s">
        <v>160</v>
      </c>
      <c r="N68" s="50" t="s">
        <v>161</v>
      </c>
      <c r="O68" s="50" t="s">
        <v>162</v>
      </c>
      <c r="P68" s="195"/>
      <c r="Q68" s="159"/>
      <c r="R68" s="159"/>
      <c r="S68" s="357">
        <f>COUNTA(E69:R69)</f>
        <v>0</v>
      </c>
      <c r="T68" s="357">
        <f>IF(SUM(AG68:AJ69)&gt;=AK68,1,0)</f>
        <v>0</v>
      </c>
      <c r="U68" s="377"/>
      <c r="V68" s="377"/>
      <c r="W68" s="402" t="str">
        <f>IF(AN68&gt;1,"ERROR",IF(AN68=1,"OK",""))</f>
        <v/>
      </c>
      <c r="X68" s="364"/>
      <c r="Y68" s="364"/>
      <c r="Z68" s="95"/>
      <c r="AA68" s="2"/>
      <c r="AB68" s="3"/>
      <c r="AC68" s="3"/>
      <c r="AD68" s="186"/>
      <c r="AE68" s="95"/>
      <c r="AF68" s="95"/>
      <c r="AG68" s="357">
        <f>IF(COUNTA(E69:F69)&gt;=2,1,0)</f>
        <v>0</v>
      </c>
      <c r="AH68" s="357">
        <f>IF(COUNTA(G69:O69)&gt;=4,1,0)</f>
        <v>0</v>
      </c>
      <c r="AI68" s="357"/>
      <c r="AJ68" s="357"/>
      <c r="AK68" s="357">
        <v>2</v>
      </c>
      <c r="AL68" s="357">
        <f>COUNTA(X68)</f>
        <v>0</v>
      </c>
      <c r="AM68" s="357">
        <f>COUNTA(Y68)</f>
        <v>0</v>
      </c>
      <c r="AN68" s="357">
        <f>SUM(AL68:AM69)</f>
        <v>0</v>
      </c>
      <c r="AO68" s="357">
        <f>IF(AN68&gt;1,0,IF(T68+AL68=2,1,0))</f>
        <v>0</v>
      </c>
      <c r="AP68" s="358">
        <f>IF(AN68&gt;1,0,IF(T68+AM68=2,1,0))</f>
        <v>0</v>
      </c>
      <c r="AQ68" s="278" t="s">
        <v>255</v>
      </c>
    </row>
    <row r="69" spans="1:43" ht="14.25" thickTop="1" thickBot="1">
      <c r="A69" s="394"/>
      <c r="B69" s="348"/>
      <c r="C69" s="343"/>
      <c r="D69" s="343"/>
      <c r="E69" s="179"/>
      <c r="F69" s="179"/>
      <c r="G69" s="179"/>
      <c r="H69" s="179"/>
      <c r="I69" s="179"/>
      <c r="J69" s="179"/>
      <c r="K69" s="179"/>
      <c r="L69" s="179"/>
      <c r="M69" s="179"/>
      <c r="N69" s="179"/>
      <c r="O69" s="179"/>
      <c r="P69" s="196"/>
      <c r="Q69" s="197"/>
      <c r="R69" s="197"/>
      <c r="S69" s="394"/>
      <c r="T69" s="394"/>
      <c r="U69" s="376"/>
      <c r="V69" s="376"/>
      <c r="W69" s="403"/>
      <c r="X69" s="368"/>
      <c r="Y69" s="363"/>
      <c r="Z69" s="95"/>
      <c r="AA69" s="2"/>
      <c r="AB69" s="3"/>
      <c r="AC69" s="3"/>
      <c r="AD69" s="186"/>
      <c r="AE69" s="95"/>
      <c r="AF69" s="95"/>
      <c r="AG69" s="343"/>
      <c r="AH69" s="343"/>
      <c r="AI69" s="343"/>
      <c r="AJ69" s="343"/>
      <c r="AK69" s="343"/>
      <c r="AL69" s="343"/>
      <c r="AM69" s="343"/>
      <c r="AN69" s="343"/>
      <c r="AO69" s="343"/>
      <c r="AP69" s="359"/>
      <c r="AQ69" s="278" t="s">
        <v>244</v>
      </c>
    </row>
    <row r="70" spans="1:43" ht="14.25" thickTop="1" thickBot="1">
      <c r="A70" s="360">
        <f>A68+1</f>
        <v>2</v>
      </c>
      <c r="B70" s="381" t="str">
        <f>DenStatus!C43</f>
        <v>Aquanaut</v>
      </c>
      <c r="C70" s="342">
        <v>6</v>
      </c>
      <c r="D70" s="342">
        <v>9</v>
      </c>
      <c r="E70" s="181">
        <v>1</v>
      </c>
      <c r="F70" s="181">
        <v>2</v>
      </c>
      <c r="G70" s="181">
        <v>3</v>
      </c>
      <c r="H70" s="181">
        <v>4</v>
      </c>
      <c r="I70" s="181">
        <v>5</v>
      </c>
      <c r="J70" s="181">
        <v>6</v>
      </c>
      <c r="K70" s="181">
        <v>7</v>
      </c>
      <c r="L70" s="181">
        <v>8</v>
      </c>
      <c r="M70" s="181">
        <v>9</v>
      </c>
      <c r="N70" s="198"/>
      <c r="O70" s="199"/>
      <c r="P70" s="199"/>
      <c r="Q70" s="199"/>
      <c r="R70" s="199"/>
      <c r="S70" s="360">
        <f>COUNTA(E71:R71)</f>
        <v>0</v>
      </c>
      <c r="T70" s="360">
        <f>IF(SUM(AG70:AJ71)&gt;=AK70,1,0)</f>
        <v>0</v>
      </c>
      <c r="U70" s="375"/>
      <c r="V70" s="375"/>
      <c r="W70" s="402" t="str">
        <f>IF(AN70&gt;1,"ERROR",IF(AN70=1,"OK",""))</f>
        <v/>
      </c>
      <c r="X70" s="362"/>
      <c r="Y70" s="362"/>
      <c r="Z70" s="95"/>
      <c r="AA70" s="32"/>
      <c r="AB70" s="3"/>
      <c r="AC70" s="3"/>
      <c r="AD70" s="186"/>
      <c r="AE70" s="95"/>
      <c r="AF70" s="95"/>
      <c r="AG70" s="360">
        <f>IF(COUNTA(E71:H71)&gt;=4,1,0)</f>
        <v>0</v>
      </c>
      <c r="AH70" s="342">
        <f>IF(COUNTA(I71:M71)&gt;=2,1,0)</f>
        <v>0</v>
      </c>
      <c r="AI70" s="360"/>
      <c r="AJ70" s="360"/>
      <c r="AK70" s="360">
        <v>2</v>
      </c>
      <c r="AL70" s="360">
        <f>COUNTA(X70)</f>
        <v>0</v>
      </c>
      <c r="AM70" s="360">
        <f>COUNTA(Y70)</f>
        <v>0</v>
      </c>
      <c r="AN70" s="360">
        <f>SUM(AL70:AM71)</f>
        <v>0</v>
      </c>
      <c r="AO70" s="360">
        <f>IF(AN70&gt;1,0,IF(T70+AL70=2,1,0))</f>
        <v>0</v>
      </c>
      <c r="AP70" s="408">
        <f>IF(AN70&gt;1,0,IF(T70+AM70=2,1,0))</f>
        <v>0</v>
      </c>
      <c r="AQ70" s="291"/>
    </row>
    <row r="71" spans="1:43" ht="13.5" thickBot="1">
      <c r="A71" s="394"/>
      <c r="B71" s="396"/>
      <c r="C71" s="394"/>
      <c r="D71" s="394"/>
      <c r="E71" s="179"/>
      <c r="F71" s="179"/>
      <c r="G71" s="179"/>
      <c r="H71" s="179"/>
      <c r="I71" s="179"/>
      <c r="J71" s="179"/>
      <c r="K71" s="179"/>
      <c r="L71" s="179"/>
      <c r="M71" s="179"/>
      <c r="N71" s="196"/>
      <c r="O71" s="197"/>
      <c r="P71" s="197"/>
      <c r="Q71" s="197"/>
      <c r="R71" s="197"/>
      <c r="S71" s="394"/>
      <c r="T71" s="394"/>
      <c r="U71" s="376"/>
      <c r="V71" s="376"/>
      <c r="W71" s="403"/>
      <c r="X71" s="368"/>
      <c r="Y71" s="363"/>
      <c r="Z71" s="95"/>
      <c r="AA71" s="32"/>
      <c r="AB71" s="3"/>
      <c r="AC71" s="3"/>
      <c r="AD71" s="186"/>
      <c r="AE71" s="95"/>
      <c r="AF71" s="95"/>
      <c r="AG71" s="343"/>
      <c r="AH71" s="343"/>
      <c r="AI71" s="343"/>
      <c r="AJ71" s="343"/>
      <c r="AK71" s="343"/>
      <c r="AL71" s="343"/>
      <c r="AM71" s="343"/>
      <c r="AN71" s="343"/>
      <c r="AO71" s="343"/>
      <c r="AP71" s="409"/>
      <c r="AQ71" s="290"/>
    </row>
    <row r="72" spans="1:43" ht="13.5" thickBot="1">
      <c r="A72" s="360">
        <f>A70+1</f>
        <v>3</v>
      </c>
      <c r="B72" s="381" t="str">
        <f>DenStatus!C44</f>
        <v>Art Explosion</v>
      </c>
      <c r="C72" s="342">
        <v>4</v>
      </c>
      <c r="D72" s="342">
        <v>9</v>
      </c>
      <c r="E72" s="181">
        <v>1</v>
      </c>
      <c r="F72" s="181">
        <v>2</v>
      </c>
      <c r="G72" s="182" t="s">
        <v>154</v>
      </c>
      <c r="H72" s="182" t="s">
        <v>155</v>
      </c>
      <c r="I72" s="182" t="s">
        <v>156</v>
      </c>
      <c r="J72" s="182" t="s">
        <v>157</v>
      </c>
      <c r="K72" s="182" t="s">
        <v>158</v>
      </c>
      <c r="L72" s="182" t="s">
        <v>159</v>
      </c>
      <c r="M72" s="182" t="s">
        <v>160</v>
      </c>
      <c r="N72" s="200"/>
      <c r="O72" s="201"/>
      <c r="P72" s="201"/>
      <c r="Q72" s="201"/>
      <c r="R72" s="201"/>
      <c r="S72" s="360">
        <f>COUNTA(E73:R73)</f>
        <v>0</v>
      </c>
      <c r="T72" s="360">
        <f>IF(SUM(AG72:AJ73)&gt;=AK72,1,0)</f>
        <v>0</v>
      </c>
      <c r="U72" s="375"/>
      <c r="V72" s="375"/>
      <c r="W72" s="402" t="str">
        <f>IF(AN72&gt;1,"ERROR",IF(AN72=1,"OK",""))</f>
        <v/>
      </c>
      <c r="X72" s="362"/>
      <c r="Y72" s="362"/>
      <c r="Z72" s="95"/>
      <c r="AA72" s="2"/>
      <c r="AB72" s="3"/>
      <c r="AC72" s="3"/>
      <c r="AD72" s="186"/>
      <c r="AE72" s="95"/>
      <c r="AF72" s="95"/>
      <c r="AG72" s="360">
        <f>IF(COUNTA(E73:F73)&gt;=2,1,0)</f>
        <v>0</v>
      </c>
      <c r="AH72" s="360">
        <f>IF(COUNTA(G73:M73)&gt;=2,1,0)</f>
        <v>0</v>
      </c>
      <c r="AI72" s="360"/>
      <c r="AJ72" s="360"/>
      <c r="AK72" s="360">
        <v>2</v>
      </c>
      <c r="AL72" s="360">
        <f>COUNTA(X72)</f>
        <v>0</v>
      </c>
      <c r="AM72" s="360">
        <f>COUNTA(Y72)</f>
        <v>0</v>
      </c>
      <c r="AN72" s="360">
        <f>SUM(AL72:AM73)</f>
        <v>0</v>
      </c>
      <c r="AO72" s="360">
        <f>IF(AN72&gt;1,0,IF(T72+AL72=2,1,0))</f>
        <v>0</v>
      </c>
      <c r="AP72" s="360">
        <f>IF(AN72&gt;1,0,IF(T72+AM72=2,1,0))</f>
        <v>0</v>
      </c>
      <c r="AQ72" s="95"/>
    </row>
    <row r="73" spans="1:43" ht="13.5" thickBot="1">
      <c r="A73" s="394"/>
      <c r="B73" s="396"/>
      <c r="C73" s="394"/>
      <c r="D73" s="394"/>
      <c r="E73" s="179"/>
      <c r="F73" s="179"/>
      <c r="G73" s="179"/>
      <c r="H73" s="179"/>
      <c r="I73" s="179"/>
      <c r="J73" s="179"/>
      <c r="K73" s="179"/>
      <c r="L73" s="179"/>
      <c r="M73" s="179"/>
      <c r="N73" s="202"/>
      <c r="O73" s="312"/>
      <c r="P73" s="312"/>
      <c r="Q73" s="312"/>
      <c r="R73" s="312"/>
      <c r="S73" s="394"/>
      <c r="T73" s="394"/>
      <c r="U73" s="376"/>
      <c r="V73" s="376"/>
      <c r="W73" s="403"/>
      <c r="X73" s="368"/>
      <c r="Y73" s="363"/>
      <c r="Z73" s="95"/>
      <c r="AA73" s="2"/>
      <c r="AB73" s="3"/>
      <c r="AC73" s="3"/>
      <c r="AD73" s="186"/>
      <c r="AE73" s="95"/>
      <c r="AF73" s="95"/>
      <c r="AG73" s="343"/>
      <c r="AH73" s="343"/>
      <c r="AI73" s="343"/>
      <c r="AJ73" s="343"/>
      <c r="AK73" s="343"/>
      <c r="AL73" s="343"/>
      <c r="AM73" s="343"/>
      <c r="AN73" s="343"/>
      <c r="AO73" s="343"/>
      <c r="AP73" s="343"/>
      <c r="AQ73" s="95"/>
    </row>
    <row r="74" spans="1:43" ht="13.5" thickBot="1">
      <c r="A74" s="360">
        <f>A72+1</f>
        <v>4</v>
      </c>
      <c r="B74" s="381" t="str">
        <f>DenStatus!C45</f>
        <v>Aware and Care</v>
      </c>
      <c r="C74" s="342">
        <v>5</v>
      </c>
      <c r="D74" s="342">
        <v>11</v>
      </c>
      <c r="E74" s="182">
        <v>1</v>
      </c>
      <c r="F74" s="182">
        <v>2</v>
      </c>
      <c r="G74" s="182">
        <v>3</v>
      </c>
      <c r="H74" s="182" t="s">
        <v>163</v>
      </c>
      <c r="I74" s="182" t="s">
        <v>164</v>
      </c>
      <c r="J74" s="182" t="s">
        <v>179</v>
      </c>
      <c r="K74" s="182" t="s">
        <v>180</v>
      </c>
      <c r="L74" s="182" t="s">
        <v>181</v>
      </c>
      <c r="M74" s="182" t="s">
        <v>182</v>
      </c>
      <c r="N74" s="182" t="s">
        <v>183</v>
      </c>
      <c r="O74" s="182" t="s">
        <v>184</v>
      </c>
      <c r="P74" s="201"/>
      <c r="Q74" s="201"/>
      <c r="R74" s="201"/>
      <c r="S74" s="360">
        <f>COUNTA(E75:R75)</f>
        <v>0</v>
      </c>
      <c r="T74" s="360">
        <f>IF(SUM(AG74:AJ75)&gt;=AK74,1,0)</f>
        <v>0</v>
      </c>
      <c r="U74" s="375"/>
      <c r="V74" s="375"/>
      <c r="W74" s="402" t="str">
        <f>IF(AN74&gt;1,"ERROR",IF(AN74=1,"OK",""))</f>
        <v/>
      </c>
      <c r="X74" s="362"/>
      <c r="Y74" s="362"/>
      <c r="Z74" s="95"/>
      <c r="AA74" s="2"/>
      <c r="AB74" s="3"/>
      <c r="AC74" s="3"/>
      <c r="AD74" s="186"/>
      <c r="AE74" s="95"/>
      <c r="AF74" s="95"/>
      <c r="AG74" s="360">
        <f>IF(COUNTA(E75:G75)&gt;=3,1,0)</f>
        <v>0</v>
      </c>
      <c r="AH74" s="360">
        <f>IF(COUNTA(H75:O75)&gt;=2,1,0)</f>
        <v>0</v>
      </c>
      <c r="AI74" s="360"/>
      <c r="AJ74" s="360"/>
      <c r="AK74" s="360">
        <v>2</v>
      </c>
      <c r="AL74" s="360">
        <f>COUNTA(X74)</f>
        <v>0</v>
      </c>
      <c r="AM74" s="360">
        <f>COUNTA(Y74)</f>
        <v>0</v>
      </c>
      <c r="AN74" s="360">
        <f>SUM(AL74:AM75)</f>
        <v>0</v>
      </c>
      <c r="AO74" s="360">
        <f>IF(AN74&gt;1,0,IF(T74+AL74=2,1,0))</f>
        <v>0</v>
      </c>
      <c r="AP74" s="360">
        <f>IF(AN74&gt;1,0,IF(T74+AM74=2,1,0))</f>
        <v>0</v>
      </c>
      <c r="AQ74" s="95"/>
    </row>
    <row r="75" spans="1:43" ht="13.5" thickBot="1">
      <c r="A75" s="394"/>
      <c r="B75" s="396"/>
      <c r="C75" s="394"/>
      <c r="D75" s="394"/>
      <c r="E75" s="179"/>
      <c r="F75" s="179"/>
      <c r="G75" s="179"/>
      <c r="H75" s="179"/>
      <c r="I75" s="179"/>
      <c r="J75" s="179"/>
      <c r="K75" s="179"/>
      <c r="L75" s="179"/>
      <c r="M75" s="179"/>
      <c r="N75" s="179"/>
      <c r="O75" s="179"/>
      <c r="P75" s="312"/>
      <c r="Q75" s="312"/>
      <c r="R75" s="312"/>
      <c r="S75" s="394"/>
      <c r="T75" s="394"/>
      <c r="U75" s="376"/>
      <c r="V75" s="376"/>
      <c r="W75" s="403"/>
      <c r="X75" s="368"/>
      <c r="Y75" s="363"/>
      <c r="Z75" s="95"/>
      <c r="AA75" s="2"/>
      <c r="AB75" s="3"/>
      <c r="AC75" s="3"/>
      <c r="AD75" s="186"/>
      <c r="AE75" s="95"/>
      <c r="AF75" s="95"/>
      <c r="AG75" s="343"/>
      <c r="AH75" s="343"/>
      <c r="AI75" s="343"/>
      <c r="AJ75" s="343"/>
      <c r="AK75" s="343"/>
      <c r="AL75" s="343"/>
      <c r="AM75" s="343"/>
      <c r="AN75" s="343"/>
      <c r="AO75" s="343"/>
      <c r="AP75" s="343"/>
      <c r="AQ75" s="95"/>
    </row>
    <row r="76" spans="1:43" ht="13.5" thickBot="1">
      <c r="A76" s="360">
        <f>A74+1</f>
        <v>5</v>
      </c>
      <c r="B76" s="381" t="str">
        <f>DenStatus!C46</f>
        <v>Build It</v>
      </c>
      <c r="C76" s="342">
        <v>4</v>
      </c>
      <c r="D76" s="342">
        <v>4</v>
      </c>
      <c r="E76" s="181">
        <v>1</v>
      </c>
      <c r="F76" s="181">
        <v>2</v>
      </c>
      <c r="G76" s="181">
        <v>3</v>
      </c>
      <c r="H76" s="181">
        <v>4</v>
      </c>
      <c r="I76" s="198"/>
      <c r="J76" s="199"/>
      <c r="K76" s="199"/>
      <c r="L76" s="199"/>
      <c r="M76" s="199"/>
      <c r="N76" s="199"/>
      <c r="O76" s="199"/>
      <c r="P76" s="199"/>
      <c r="Q76" s="199"/>
      <c r="R76" s="199"/>
      <c r="S76" s="360">
        <f>COUNTA(E77:R77)</f>
        <v>0</v>
      </c>
      <c r="T76" s="360">
        <f>IF(SUM(AG76:AJ77)&gt;=AK76,1,0)</f>
        <v>0</v>
      </c>
      <c r="U76" s="375"/>
      <c r="V76" s="375"/>
      <c r="W76" s="402" t="str">
        <f>IF(AN76&gt;1,"ERROR",IF(AN76=1,"OK",""))</f>
        <v/>
      </c>
      <c r="X76" s="362"/>
      <c r="Y76" s="362"/>
      <c r="Z76" s="95"/>
      <c r="AA76" s="2"/>
      <c r="AB76" s="3"/>
      <c r="AC76" s="3"/>
      <c r="AD76" s="186"/>
      <c r="AE76" s="95"/>
      <c r="AF76" s="95"/>
      <c r="AG76" s="360">
        <f>IF(COUNTA(E77:H77)&gt;=4,1,0)</f>
        <v>0</v>
      </c>
      <c r="AH76" s="360"/>
      <c r="AI76" s="360"/>
      <c r="AJ76" s="360"/>
      <c r="AK76" s="360">
        <v>1</v>
      </c>
      <c r="AL76" s="360">
        <f>COUNTA(X76)</f>
        <v>0</v>
      </c>
      <c r="AM76" s="360">
        <f>COUNTA(Y76)</f>
        <v>0</v>
      </c>
      <c r="AN76" s="360">
        <f>SUM(AL76:AM77)</f>
        <v>0</v>
      </c>
      <c r="AO76" s="360">
        <f>IF(AN76&gt;1,0,IF(T76+AL76=2,1,0))</f>
        <v>0</v>
      </c>
      <c r="AP76" s="360">
        <f>IF(AN76&gt;1,0,IF(T76+AM76=2,1,0))</f>
        <v>0</v>
      </c>
      <c r="AQ76" s="95"/>
    </row>
    <row r="77" spans="1:43" ht="13.5" thickBot="1">
      <c r="A77" s="394"/>
      <c r="B77" s="396"/>
      <c r="C77" s="394"/>
      <c r="D77" s="394"/>
      <c r="E77" s="179"/>
      <c r="F77" s="179"/>
      <c r="G77" s="179"/>
      <c r="H77" s="179"/>
      <c r="I77" s="196"/>
      <c r="J77" s="197"/>
      <c r="K77" s="197"/>
      <c r="L77" s="197"/>
      <c r="M77" s="197"/>
      <c r="N77" s="197"/>
      <c r="O77" s="197"/>
      <c r="P77" s="197"/>
      <c r="Q77" s="197"/>
      <c r="R77" s="197"/>
      <c r="S77" s="394"/>
      <c r="T77" s="394"/>
      <c r="U77" s="376"/>
      <c r="V77" s="376"/>
      <c r="W77" s="403"/>
      <c r="X77" s="368"/>
      <c r="Y77" s="363"/>
      <c r="Z77" s="95"/>
      <c r="AA77" s="2"/>
      <c r="AB77" s="3"/>
      <c r="AC77" s="3"/>
      <c r="AD77" s="186"/>
      <c r="AE77" s="95"/>
      <c r="AF77" s="95"/>
      <c r="AG77" s="343"/>
      <c r="AH77" s="343"/>
      <c r="AI77" s="343"/>
      <c r="AJ77" s="343"/>
      <c r="AK77" s="343"/>
      <c r="AL77" s="343"/>
      <c r="AM77" s="343"/>
      <c r="AN77" s="343"/>
      <c r="AO77" s="343"/>
      <c r="AP77" s="343"/>
      <c r="AQ77" s="95"/>
    </row>
    <row r="78" spans="1:43" ht="13.5" thickBot="1">
      <c r="A78" s="360">
        <f>A76+1</f>
        <v>6</v>
      </c>
      <c r="B78" s="381" t="str">
        <f>DenStatus!C47</f>
        <v>Build My Own Hero</v>
      </c>
      <c r="C78" s="342">
        <v>4</v>
      </c>
      <c r="D78" s="342">
        <v>6</v>
      </c>
      <c r="E78" s="181">
        <v>1</v>
      </c>
      <c r="F78" s="181">
        <v>2</v>
      </c>
      <c r="G78" s="181">
        <v>3</v>
      </c>
      <c r="H78" s="181">
        <v>4</v>
      </c>
      <c r="I78" s="181">
        <v>5</v>
      </c>
      <c r="J78" s="181">
        <v>6</v>
      </c>
      <c r="K78" s="198"/>
      <c r="L78" s="199"/>
      <c r="M78" s="199"/>
      <c r="N78" s="199"/>
      <c r="O78" s="199"/>
      <c r="P78" s="199"/>
      <c r="Q78" s="199"/>
      <c r="R78" s="199"/>
      <c r="S78" s="360">
        <f>COUNTA(E79:R79)</f>
        <v>0</v>
      </c>
      <c r="T78" s="360">
        <f>IF(SUM(AG78:AJ79)&gt;=AK78,1,0)</f>
        <v>0</v>
      </c>
      <c r="U78" s="375"/>
      <c r="V78" s="375"/>
      <c r="W78" s="402" t="str">
        <f>IF(AN78&gt;1,"ERROR",IF(AN78=1,"OK",""))</f>
        <v/>
      </c>
      <c r="X78" s="362"/>
      <c r="Y78" s="362"/>
      <c r="Z78" s="95"/>
      <c r="AA78" s="2"/>
      <c r="AB78" s="3"/>
      <c r="AC78" s="3"/>
      <c r="AD78" s="186"/>
      <c r="AE78" s="95"/>
      <c r="AF78" s="95"/>
      <c r="AG78" s="360">
        <f>IF(COUNTA(E79:G79)&gt;=3,1,0)</f>
        <v>0</v>
      </c>
      <c r="AH78" s="360">
        <f>IF(COUNTA(H79:J79)&gt;=1,1,0)</f>
        <v>0</v>
      </c>
      <c r="AI78" s="360"/>
      <c r="AJ78" s="360"/>
      <c r="AK78" s="360">
        <v>2</v>
      </c>
      <c r="AL78" s="360">
        <f>COUNTA(X78)</f>
        <v>0</v>
      </c>
      <c r="AM78" s="360">
        <f>COUNTA(Y78)</f>
        <v>0</v>
      </c>
      <c r="AN78" s="360">
        <f>SUM(AL78:AM79)</f>
        <v>0</v>
      </c>
      <c r="AO78" s="360">
        <f>IF(AN78&gt;1,0,IF(T78+AL78=2,1,0))</f>
        <v>0</v>
      </c>
      <c r="AP78" s="360">
        <f>IF(AN78&gt;1,0,IF(T78+AM78=2,1,0))</f>
        <v>0</v>
      </c>
      <c r="AQ78" s="95"/>
    </row>
    <row r="79" spans="1:43" ht="13.5" thickBot="1">
      <c r="A79" s="394"/>
      <c r="B79" s="396"/>
      <c r="C79" s="394"/>
      <c r="D79" s="394"/>
      <c r="E79" s="179"/>
      <c r="F79" s="179"/>
      <c r="G79" s="179"/>
      <c r="H79" s="179"/>
      <c r="I79" s="179"/>
      <c r="J79" s="179"/>
      <c r="K79" s="196"/>
      <c r="L79" s="197"/>
      <c r="M79" s="197"/>
      <c r="N79" s="197"/>
      <c r="O79" s="197"/>
      <c r="P79" s="197"/>
      <c r="Q79" s="197"/>
      <c r="R79" s="197"/>
      <c r="S79" s="394"/>
      <c r="T79" s="394"/>
      <c r="U79" s="376"/>
      <c r="V79" s="376"/>
      <c r="W79" s="403"/>
      <c r="X79" s="368"/>
      <c r="Y79" s="363"/>
      <c r="Z79" s="95"/>
      <c r="AA79" s="2"/>
      <c r="AB79" s="3"/>
      <c r="AC79" s="3"/>
      <c r="AD79" s="186"/>
      <c r="AE79" s="95"/>
      <c r="AF79" s="95"/>
      <c r="AG79" s="343"/>
      <c r="AH79" s="343"/>
      <c r="AI79" s="343"/>
      <c r="AJ79" s="343"/>
      <c r="AK79" s="343"/>
      <c r="AL79" s="343"/>
      <c r="AM79" s="343"/>
      <c r="AN79" s="343"/>
      <c r="AO79" s="343"/>
      <c r="AP79" s="343"/>
      <c r="AQ79" s="95"/>
    </row>
    <row r="80" spans="1:43" ht="13.5" thickBot="1">
      <c r="A80" s="360">
        <f>A78+1</f>
        <v>7</v>
      </c>
      <c r="B80" s="381" t="str">
        <f>DenStatus!C48</f>
        <v>Castaway</v>
      </c>
      <c r="C80" s="342">
        <v>6</v>
      </c>
      <c r="D80" s="342">
        <v>7</v>
      </c>
      <c r="E80" s="182" t="s">
        <v>169</v>
      </c>
      <c r="F80" s="182" t="s">
        <v>170</v>
      </c>
      <c r="G80" s="182" t="s">
        <v>171</v>
      </c>
      <c r="H80" s="182" t="s">
        <v>150</v>
      </c>
      <c r="I80" s="182" t="s">
        <v>151</v>
      </c>
      <c r="J80" s="182" t="s">
        <v>152</v>
      </c>
      <c r="K80" s="182" t="s">
        <v>153</v>
      </c>
      <c r="L80" s="199"/>
      <c r="M80" s="199"/>
      <c r="N80" s="199"/>
      <c r="O80" s="199"/>
      <c r="P80" s="199"/>
      <c r="Q80" s="199"/>
      <c r="R80" s="199"/>
      <c r="S80" s="360">
        <f>COUNTA(E81:R81)</f>
        <v>0</v>
      </c>
      <c r="T80" s="360">
        <f>IF(SUM(AG80:AJ81)&gt;=AK80,1,0)</f>
        <v>0</v>
      </c>
      <c r="U80" s="375"/>
      <c r="V80" s="375"/>
      <c r="W80" s="402" t="str">
        <f>IF(AN80&gt;1,"ERROR",IF(AN80=1,"OK",""))</f>
        <v/>
      </c>
      <c r="X80" s="362"/>
      <c r="Y80" s="362"/>
      <c r="Z80" s="95"/>
      <c r="AA80" s="2"/>
      <c r="AB80" s="3"/>
      <c r="AC80" s="3"/>
      <c r="AD80" s="186"/>
      <c r="AE80" s="95"/>
      <c r="AF80" s="95"/>
      <c r="AG80" s="360">
        <f>IF(COUNTA(E81)&gt;=1,1,0)</f>
        <v>0</v>
      </c>
      <c r="AH80" s="360">
        <f>IF(COUNTA(F81:G81)&gt;=1,1,0)</f>
        <v>0</v>
      </c>
      <c r="AI80" s="360">
        <f>IF(COUNTA(H81:K81)&gt;=4,1,0)</f>
        <v>0</v>
      </c>
      <c r="AJ80" s="360"/>
      <c r="AK80" s="360">
        <v>3</v>
      </c>
      <c r="AL80" s="360">
        <f>COUNTA(X80)</f>
        <v>0</v>
      </c>
      <c r="AM80" s="360">
        <f>COUNTA(Y80)</f>
        <v>0</v>
      </c>
      <c r="AN80" s="360">
        <f>SUM(AL80:AM81)</f>
        <v>0</v>
      </c>
      <c r="AO80" s="360">
        <f>IF(AN80&gt;1,0,IF(T80+AL80=2,1,0))</f>
        <v>0</v>
      </c>
      <c r="AP80" s="360">
        <f>IF(AN80&gt;1,0,IF(T80+AM80=2,1,0))</f>
        <v>0</v>
      </c>
      <c r="AQ80" s="95"/>
    </row>
    <row r="81" spans="1:43" ht="13.5" thickBot="1">
      <c r="A81" s="394"/>
      <c r="B81" s="396"/>
      <c r="C81" s="394"/>
      <c r="D81" s="394"/>
      <c r="E81" s="179"/>
      <c r="F81" s="179"/>
      <c r="G81" s="179"/>
      <c r="H81" s="179"/>
      <c r="I81" s="179"/>
      <c r="J81" s="179"/>
      <c r="K81" s="179"/>
      <c r="L81" s="197"/>
      <c r="M81" s="197"/>
      <c r="N81" s="197"/>
      <c r="O81" s="197"/>
      <c r="P81" s="197"/>
      <c r="Q81" s="197"/>
      <c r="R81" s="197"/>
      <c r="S81" s="394"/>
      <c r="T81" s="394"/>
      <c r="U81" s="376"/>
      <c r="V81" s="376"/>
      <c r="W81" s="403"/>
      <c r="X81" s="368"/>
      <c r="Y81" s="363"/>
      <c r="Z81" s="95"/>
      <c r="AA81" s="2"/>
      <c r="AB81" s="3"/>
      <c r="AC81" s="3"/>
      <c r="AD81" s="186"/>
      <c r="AE81" s="95"/>
      <c r="AF81" s="95"/>
      <c r="AG81" s="343"/>
      <c r="AH81" s="343"/>
      <c r="AI81" s="343"/>
      <c r="AJ81" s="343"/>
      <c r="AK81" s="343"/>
      <c r="AL81" s="343"/>
      <c r="AM81" s="343"/>
      <c r="AN81" s="343"/>
      <c r="AO81" s="343"/>
      <c r="AP81" s="343"/>
      <c r="AQ81" s="95"/>
    </row>
    <row r="82" spans="1:43" ht="13.5" thickBot="1">
      <c r="A82" s="360">
        <f>A80+1</f>
        <v>8</v>
      </c>
      <c r="B82" s="381" t="str">
        <f>DenStatus!C49</f>
        <v>Earth Rocks!</v>
      </c>
      <c r="C82" s="342">
        <v>11</v>
      </c>
      <c r="D82" s="342">
        <v>11</v>
      </c>
      <c r="E82" s="182" t="s">
        <v>169</v>
      </c>
      <c r="F82" s="182" t="s">
        <v>170</v>
      </c>
      <c r="G82" s="182">
        <v>2</v>
      </c>
      <c r="H82" s="182" t="s">
        <v>154</v>
      </c>
      <c r="I82" s="182" t="s">
        <v>155</v>
      </c>
      <c r="J82" s="182" t="s">
        <v>156</v>
      </c>
      <c r="K82" s="182" t="s">
        <v>163</v>
      </c>
      <c r="L82" s="182" t="s">
        <v>164</v>
      </c>
      <c r="M82" s="182">
        <v>5</v>
      </c>
      <c r="N82" s="182" t="s">
        <v>176</v>
      </c>
      <c r="O82" s="182" t="s">
        <v>177</v>
      </c>
      <c r="P82" s="199"/>
      <c r="Q82" s="199"/>
      <c r="R82" s="221"/>
      <c r="S82" s="360">
        <f>COUNTA(E83:R83)</f>
        <v>0</v>
      </c>
      <c r="T82" s="360">
        <f>IF(SUM(AG82:AJ83)&gt;=AK82,1,0)</f>
        <v>0</v>
      </c>
      <c r="U82" s="340"/>
      <c r="V82" s="375"/>
      <c r="W82" s="404" t="str">
        <f>IF(AN82&gt;1,"ERROR",IF(AN82=1,"OK",""))</f>
        <v/>
      </c>
      <c r="X82" s="362"/>
      <c r="Y82" s="362"/>
      <c r="Z82" s="95"/>
      <c r="AA82" s="2"/>
      <c r="AB82" s="3"/>
      <c r="AC82" s="3"/>
      <c r="AD82" s="186"/>
      <c r="AE82" s="95"/>
      <c r="AF82" s="95"/>
      <c r="AG82" s="360">
        <f>IF(COUNTA(E83:O83)&gt;=11,1,0)</f>
        <v>0</v>
      </c>
      <c r="AH82" s="360"/>
      <c r="AI82" s="360"/>
      <c r="AJ82" s="360"/>
      <c r="AK82" s="360">
        <v>1</v>
      </c>
      <c r="AL82" s="360">
        <f>COUNTA(X82)</f>
        <v>0</v>
      </c>
      <c r="AM82" s="360">
        <f>COUNTA(Y82)</f>
        <v>0</v>
      </c>
      <c r="AN82" s="360">
        <f>SUM(AL82:AM83)</f>
        <v>0</v>
      </c>
      <c r="AO82" s="360">
        <f>IF(AN82&gt;1,0,IF(T82+AL82=2,1,0))</f>
        <v>0</v>
      </c>
      <c r="AP82" s="360">
        <f>IF(AN82&gt;1,0,IF(T82+AM82=2,1,0))</f>
        <v>0</v>
      </c>
      <c r="AQ82" s="95"/>
    </row>
    <row r="83" spans="1:43" ht="13.5" thickBot="1">
      <c r="A83" s="397"/>
      <c r="B83" s="382"/>
      <c r="C83" s="379"/>
      <c r="D83" s="379"/>
      <c r="E83" s="5"/>
      <c r="F83" s="5"/>
      <c r="G83" s="5"/>
      <c r="H83" s="5"/>
      <c r="I83" s="5"/>
      <c r="J83" s="5"/>
      <c r="K83" s="5"/>
      <c r="L83" s="5"/>
      <c r="M83" s="5"/>
      <c r="N83" s="5"/>
      <c r="O83" s="5"/>
      <c r="P83" s="197"/>
      <c r="Q83" s="197"/>
      <c r="R83" s="53"/>
      <c r="S83" s="397"/>
      <c r="T83" s="397"/>
      <c r="U83" s="385"/>
      <c r="V83" s="393"/>
      <c r="W83" s="405"/>
      <c r="X83" s="368"/>
      <c r="Y83" s="363"/>
      <c r="Z83" s="95"/>
      <c r="AA83" s="2"/>
      <c r="AB83" s="3"/>
      <c r="AC83" s="3"/>
      <c r="AD83" s="186"/>
      <c r="AE83" s="95"/>
      <c r="AF83" s="95"/>
      <c r="AG83" s="328"/>
      <c r="AH83" s="328"/>
      <c r="AI83" s="328"/>
      <c r="AJ83" s="328"/>
      <c r="AK83" s="328"/>
      <c r="AL83" s="328"/>
      <c r="AM83" s="328"/>
      <c r="AN83" s="328"/>
      <c r="AO83" s="328"/>
      <c r="AP83" s="328"/>
      <c r="AQ83" s="95"/>
    </row>
    <row r="84" spans="1:43" ht="13.5" thickBot="1">
      <c r="A84" s="360">
        <f>A82+1</f>
        <v>9</v>
      </c>
      <c r="B84" s="381" t="str">
        <f>DenStatus!C50</f>
        <v>Engineer</v>
      </c>
      <c r="C84" s="342">
        <v>4</v>
      </c>
      <c r="D84" s="342">
        <v>6</v>
      </c>
      <c r="E84" s="181">
        <v>1</v>
      </c>
      <c r="F84" s="182" t="s">
        <v>150</v>
      </c>
      <c r="G84" s="182" t="s">
        <v>151</v>
      </c>
      <c r="H84" s="182" t="s">
        <v>152</v>
      </c>
      <c r="I84" s="181">
        <v>3</v>
      </c>
      <c r="J84" s="181">
        <v>4</v>
      </c>
      <c r="K84" s="198"/>
      <c r="L84" s="199"/>
      <c r="M84" s="199"/>
      <c r="N84" s="199"/>
      <c r="O84" s="199"/>
      <c r="P84" s="199"/>
      <c r="Q84" s="199"/>
      <c r="R84" s="199"/>
      <c r="S84" s="360">
        <f>COUNTA(E85:R85)</f>
        <v>0</v>
      </c>
      <c r="T84" s="360">
        <f>IF(SUM(AG84:AJ85)&gt;=AK84,1,0)</f>
        <v>0</v>
      </c>
      <c r="U84" s="375"/>
      <c r="V84" s="375"/>
      <c r="W84" s="402" t="str">
        <f>IF(AN84&gt;1,"ERROR",IF(AN84=1,"OK",""))</f>
        <v/>
      </c>
      <c r="X84" s="362"/>
      <c r="Y84" s="362"/>
      <c r="Z84" s="95"/>
      <c r="AA84" s="2"/>
      <c r="AB84" s="3"/>
      <c r="AC84" s="3"/>
      <c r="AD84" s="186"/>
      <c r="AE84" s="95"/>
      <c r="AF84" s="95"/>
      <c r="AG84" s="360">
        <f>IF(COUNTA(E85:H85)&gt;=4,1,0)</f>
        <v>0</v>
      </c>
      <c r="AH84" s="360"/>
      <c r="AI84" s="360"/>
      <c r="AJ84" s="360"/>
      <c r="AK84" s="360">
        <v>1</v>
      </c>
      <c r="AL84" s="360">
        <f>COUNTA(X84)</f>
        <v>0</v>
      </c>
      <c r="AM84" s="360">
        <f>COUNTA(Y84)</f>
        <v>0</v>
      </c>
      <c r="AN84" s="360">
        <f>SUM(AL84:AM85)</f>
        <v>0</v>
      </c>
      <c r="AO84" s="360">
        <f>IF(AN84&gt;1,0,IF(T84+AL84=2,1,0))</f>
        <v>0</v>
      </c>
      <c r="AP84" s="360">
        <f>IF(AN84&gt;1,0,IF(T84+AM84=2,1,0))</f>
        <v>0</v>
      </c>
      <c r="AQ84" s="95"/>
    </row>
    <row r="85" spans="1:43" ht="13.5" thickBot="1">
      <c r="A85" s="394"/>
      <c r="B85" s="396"/>
      <c r="C85" s="394"/>
      <c r="D85" s="394"/>
      <c r="E85" s="179"/>
      <c r="F85" s="179"/>
      <c r="G85" s="179"/>
      <c r="H85" s="179"/>
      <c r="I85" s="179"/>
      <c r="J85" s="179"/>
      <c r="K85" s="196"/>
      <c r="L85" s="197"/>
      <c r="M85" s="197"/>
      <c r="N85" s="197"/>
      <c r="O85" s="197"/>
      <c r="P85" s="197"/>
      <c r="Q85" s="197"/>
      <c r="R85" s="197"/>
      <c r="S85" s="394"/>
      <c r="T85" s="394"/>
      <c r="U85" s="376"/>
      <c r="V85" s="376"/>
      <c r="W85" s="403"/>
      <c r="X85" s="368"/>
      <c r="Y85" s="363"/>
      <c r="Z85" s="95"/>
      <c r="AA85" s="2"/>
      <c r="AB85" s="3"/>
      <c r="AC85" s="3"/>
      <c r="AD85" s="186"/>
      <c r="AE85" s="95"/>
      <c r="AF85" s="95"/>
      <c r="AG85" s="343"/>
      <c r="AH85" s="343"/>
      <c r="AI85" s="343"/>
      <c r="AJ85" s="343"/>
      <c r="AK85" s="343"/>
      <c r="AL85" s="343"/>
      <c r="AM85" s="343"/>
      <c r="AN85" s="343"/>
      <c r="AO85" s="343"/>
      <c r="AP85" s="343"/>
      <c r="AQ85" s="95"/>
    </row>
    <row r="86" spans="1:43" ht="13.5" thickBot="1">
      <c r="A86" s="360">
        <f>A84+1</f>
        <v>10</v>
      </c>
      <c r="B86" s="381" t="str">
        <f>DenStatus!C51</f>
        <v>Fix It</v>
      </c>
      <c r="C86" s="342">
        <v>15</v>
      </c>
      <c r="D86" s="342">
        <v>28</v>
      </c>
      <c r="E86" s="181">
        <v>1</v>
      </c>
      <c r="F86" s="182" t="s">
        <v>150</v>
      </c>
      <c r="G86" s="182" t="s">
        <v>151</v>
      </c>
      <c r="H86" s="182" t="s">
        <v>152</v>
      </c>
      <c r="I86" s="182" t="s">
        <v>154</v>
      </c>
      <c r="J86" s="182" t="s">
        <v>155</v>
      </c>
      <c r="K86" s="182" t="s">
        <v>156</v>
      </c>
      <c r="L86" s="182" t="s">
        <v>163</v>
      </c>
      <c r="M86" s="182" t="s">
        <v>164</v>
      </c>
      <c r="N86" s="182" t="s">
        <v>179</v>
      </c>
      <c r="O86" s="182" t="s">
        <v>180</v>
      </c>
      <c r="P86" s="182" t="s">
        <v>181</v>
      </c>
      <c r="Q86" s="182" t="s">
        <v>182</v>
      </c>
      <c r="R86" s="182" t="s">
        <v>183</v>
      </c>
      <c r="S86" s="360">
        <f>SUM(COUNTA(E87:R87)+COUNTA(E89:R89))</f>
        <v>0</v>
      </c>
      <c r="T86" s="360">
        <f>IF(SUM(AG86:AJ89)&gt;=AK86,1,0)</f>
        <v>0</v>
      </c>
      <c r="U86" s="340"/>
      <c r="V86" s="375"/>
      <c r="W86" s="404"/>
      <c r="X86" s="362"/>
      <c r="Y86" s="362"/>
      <c r="Z86" s="95"/>
      <c r="AA86" s="2"/>
      <c r="AB86" s="3"/>
      <c r="AC86" s="3"/>
      <c r="AD86" s="186"/>
      <c r="AE86" s="95"/>
      <c r="AF86" s="95"/>
      <c r="AG86" s="360">
        <f>IF(COUNTA(E87:K87)&gt;=7,1,0)</f>
        <v>0</v>
      </c>
      <c r="AH86" s="360">
        <f>IF(SUM(COUNTA(L87:R87)+COUNTA(E89:R89))&gt;=8,1,0)</f>
        <v>0</v>
      </c>
      <c r="AI86" s="360"/>
      <c r="AJ86" s="360"/>
      <c r="AK86" s="360">
        <v>2</v>
      </c>
      <c r="AL86" s="360">
        <f>COUNTA(X86)</f>
        <v>0</v>
      </c>
      <c r="AM86" s="360">
        <f>COUNTA(Y86)</f>
        <v>0</v>
      </c>
      <c r="AN86" s="360">
        <f>SUM(AL86:AM89)</f>
        <v>0</v>
      </c>
      <c r="AO86" s="360">
        <f>IF(AN86&gt;1,0,IF(T86+AL86=2,1,0))</f>
        <v>0</v>
      </c>
      <c r="AP86" s="360">
        <f>IF(AN86&gt;1,0,IF(T86+AM86=2,1,0))</f>
        <v>0</v>
      </c>
      <c r="AQ86" s="95"/>
    </row>
    <row r="87" spans="1:43" ht="13.5" thickBot="1">
      <c r="A87" s="389"/>
      <c r="B87" s="391"/>
      <c r="C87" s="389"/>
      <c r="D87" s="389"/>
      <c r="E87" s="31"/>
      <c r="F87" s="31"/>
      <c r="G87" s="31"/>
      <c r="H87" s="31"/>
      <c r="I87" s="31"/>
      <c r="J87" s="31"/>
      <c r="K87" s="31"/>
      <c r="L87" s="31"/>
      <c r="M87" s="31"/>
      <c r="N87" s="31"/>
      <c r="O87" s="31"/>
      <c r="P87" s="31"/>
      <c r="Q87" s="31"/>
      <c r="R87" s="31"/>
      <c r="S87" s="389"/>
      <c r="T87" s="389"/>
      <c r="U87" s="393"/>
      <c r="V87" s="393"/>
      <c r="W87" s="405"/>
      <c r="X87" s="363"/>
      <c r="Y87" s="363"/>
      <c r="Z87" s="95"/>
      <c r="AA87" s="2"/>
      <c r="AB87" s="3"/>
      <c r="AC87" s="3"/>
      <c r="AD87" s="186"/>
      <c r="AE87" s="95"/>
      <c r="AF87" s="95"/>
      <c r="AG87" s="328"/>
      <c r="AH87" s="328"/>
      <c r="AI87" s="328"/>
      <c r="AJ87" s="328"/>
      <c r="AK87" s="328"/>
      <c r="AL87" s="328"/>
      <c r="AM87" s="328"/>
      <c r="AN87" s="328"/>
      <c r="AO87" s="328"/>
      <c r="AP87" s="328"/>
      <c r="AQ87" s="95"/>
    </row>
    <row r="88" spans="1:43" ht="13.5" thickBot="1">
      <c r="A88" s="328"/>
      <c r="B88" s="347"/>
      <c r="C88" s="328"/>
      <c r="D88" s="328"/>
      <c r="E88" s="50" t="s">
        <v>184</v>
      </c>
      <c r="F88" s="50" t="s">
        <v>185</v>
      </c>
      <c r="G88" s="50" t="s">
        <v>186</v>
      </c>
      <c r="H88" s="50" t="s">
        <v>187</v>
      </c>
      <c r="I88" s="50" t="s">
        <v>188</v>
      </c>
      <c r="J88" s="50" t="s">
        <v>189</v>
      </c>
      <c r="K88" s="50" t="s">
        <v>190</v>
      </c>
      <c r="L88" s="50" t="s">
        <v>191</v>
      </c>
      <c r="M88" s="50" t="s">
        <v>192</v>
      </c>
      <c r="N88" s="50" t="s">
        <v>193</v>
      </c>
      <c r="O88" s="50" t="s">
        <v>194</v>
      </c>
      <c r="P88" s="50" t="s">
        <v>195</v>
      </c>
      <c r="Q88" s="50" t="s">
        <v>196</v>
      </c>
      <c r="R88" s="50" t="s">
        <v>197</v>
      </c>
      <c r="S88" s="328"/>
      <c r="T88" s="328"/>
      <c r="U88" s="328"/>
      <c r="V88" s="328"/>
      <c r="W88" s="405"/>
      <c r="X88" s="363"/>
      <c r="Y88" s="363"/>
      <c r="Z88" s="95"/>
      <c r="AA88" s="2"/>
      <c r="AB88" s="3"/>
      <c r="AC88" s="3"/>
      <c r="AD88" s="186"/>
      <c r="AE88" s="95"/>
      <c r="AF88" s="95"/>
      <c r="AG88" s="328"/>
      <c r="AH88" s="328"/>
      <c r="AI88" s="328"/>
      <c r="AJ88" s="328"/>
      <c r="AK88" s="328"/>
      <c r="AL88" s="328"/>
      <c r="AM88" s="328"/>
      <c r="AN88" s="328"/>
      <c r="AO88" s="328"/>
      <c r="AP88" s="328"/>
      <c r="AQ88" s="95"/>
    </row>
    <row r="89" spans="1:43" ht="13.5" thickBot="1">
      <c r="A89" s="343"/>
      <c r="B89" s="348"/>
      <c r="C89" s="343"/>
      <c r="D89" s="343"/>
      <c r="E89" s="190"/>
      <c r="F89" s="190"/>
      <c r="G89" s="190"/>
      <c r="H89" s="190"/>
      <c r="I89" s="190"/>
      <c r="J89" s="190"/>
      <c r="K89" s="190"/>
      <c r="L89" s="190"/>
      <c r="M89" s="190"/>
      <c r="N89" s="190"/>
      <c r="O89" s="190"/>
      <c r="P89" s="190"/>
      <c r="Q89" s="190"/>
      <c r="R89" s="190"/>
      <c r="S89" s="343"/>
      <c r="T89" s="343"/>
      <c r="U89" s="343"/>
      <c r="V89" s="343"/>
      <c r="W89" s="407"/>
      <c r="X89" s="363"/>
      <c r="Y89" s="363"/>
      <c r="Z89" s="95"/>
      <c r="AA89" s="2"/>
      <c r="AB89" s="3"/>
      <c r="AC89" s="3"/>
      <c r="AD89" s="186"/>
      <c r="AE89" s="95"/>
      <c r="AF89" s="95"/>
      <c r="AG89" s="343"/>
      <c r="AH89" s="343"/>
      <c r="AI89" s="343"/>
      <c r="AJ89" s="343"/>
      <c r="AK89" s="343"/>
      <c r="AL89" s="343"/>
      <c r="AM89" s="343"/>
      <c r="AN89" s="343"/>
      <c r="AO89" s="343"/>
      <c r="AP89" s="343"/>
      <c r="AQ89" s="95"/>
    </row>
    <row r="90" spans="1:43" ht="13.5" thickBot="1">
      <c r="A90" s="360">
        <v>11</v>
      </c>
      <c r="B90" s="381" t="str">
        <f>DenStatus!C52</f>
        <v>Game Design</v>
      </c>
      <c r="C90" s="342">
        <v>4</v>
      </c>
      <c r="D90" s="342">
        <v>4</v>
      </c>
      <c r="E90" s="181">
        <v>1</v>
      </c>
      <c r="F90" s="181">
        <v>2</v>
      </c>
      <c r="G90" s="181">
        <v>3</v>
      </c>
      <c r="H90" s="181">
        <v>4</v>
      </c>
      <c r="I90" s="198"/>
      <c r="J90" s="199"/>
      <c r="K90" s="199"/>
      <c r="L90" s="199"/>
      <c r="M90" s="199"/>
      <c r="N90" s="199"/>
      <c r="O90" s="199"/>
      <c r="P90" s="199"/>
      <c r="Q90" s="199"/>
      <c r="R90" s="199"/>
      <c r="S90" s="360">
        <f>COUNTA(E91:R91)</f>
        <v>0</v>
      </c>
      <c r="T90" s="360">
        <f>IF(SUM(AG90:AJ91)&gt;=AK90,1,0)</f>
        <v>0</v>
      </c>
      <c r="U90" s="375"/>
      <c r="V90" s="375"/>
      <c r="W90" s="402" t="str">
        <f>IF(AN90&gt;1,"ERROR",IF(AN90=1,"OK",""))</f>
        <v/>
      </c>
      <c r="X90" s="362"/>
      <c r="Y90" s="362"/>
      <c r="Z90" s="95"/>
      <c r="AA90" s="2"/>
      <c r="AB90" s="3"/>
      <c r="AC90" s="3"/>
      <c r="AD90" s="186"/>
      <c r="AE90" s="95"/>
      <c r="AF90" s="95"/>
      <c r="AG90" s="360">
        <f>IF(COUNTA(E91:H91)&gt;=4,1,0)</f>
        <v>0</v>
      </c>
      <c r="AH90" s="360"/>
      <c r="AI90" s="360"/>
      <c r="AJ90" s="360"/>
      <c r="AK90" s="360">
        <v>1</v>
      </c>
      <c r="AL90" s="360">
        <f>COUNTA(X90)</f>
        <v>0</v>
      </c>
      <c r="AM90" s="360">
        <f>COUNTA(Y90)</f>
        <v>0</v>
      </c>
      <c r="AN90" s="360">
        <f>SUM(AL90:AM91)</f>
        <v>0</v>
      </c>
      <c r="AO90" s="360">
        <f>IF(AN90&gt;1,0,IF(T90+AL90=2,1,0))</f>
        <v>0</v>
      </c>
      <c r="AP90" s="360">
        <f>IF(AN90&gt;1,0,IF(T90+AM90=2,1,0))</f>
        <v>0</v>
      </c>
      <c r="AQ90" s="95"/>
    </row>
    <row r="91" spans="1:43" ht="13.5" thickBot="1">
      <c r="A91" s="394"/>
      <c r="B91" s="396"/>
      <c r="C91" s="394"/>
      <c r="D91" s="394"/>
      <c r="E91" s="179"/>
      <c r="F91" s="179"/>
      <c r="G91" s="179"/>
      <c r="H91" s="179"/>
      <c r="I91" s="196"/>
      <c r="J91" s="197"/>
      <c r="K91" s="197"/>
      <c r="L91" s="197"/>
      <c r="M91" s="197"/>
      <c r="N91" s="197"/>
      <c r="O91" s="197"/>
      <c r="P91" s="197"/>
      <c r="Q91" s="197"/>
      <c r="R91" s="197"/>
      <c r="S91" s="394"/>
      <c r="T91" s="394"/>
      <c r="U91" s="376"/>
      <c r="V91" s="376"/>
      <c r="W91" s="403"/>
      <c r="X91" s="368"/>
      <c r="Y91" s="363"/>
      <c r="Z91" s="95"/>
      <c r="AA91" s="2"/>
      <c r="AB91" s="3"/>
      <c r="AC91" s="3"/>
      <c r="AD91" s="186"/>
      <c r="AE91" s="95"/>
      <c r="AF91" s="95"/>
      <c r="AG91" s="343"/>
      <c r="AH91" s="343"/>
      <c r="AI91" s="343"/>
      <c r="AJ91" s="343"/>
      <c r="AK91" s="343"/>
      <c r="AL91" s="343"/>
      <c r="AM91" s="343"/>
      <c r="AN91" s="343"/>
      <c r="AO91" s="343"/>
      <c r="AP91" s="343"/>
      <c r="AQ91" s="95"/>
    </row>
    <row r="92" spans="1:43" ht="13.5" thickBot="1">
      <c r="A92" s="360">
        <v>12</v>
      </c>
      <c r="B92" s="381" t="str">
        <f>DenStatus!C53</f>
        <v>Into the Wild</v>
      </c>
      <c r="C92" s="399" t="s">
        <v>326</v>
      </c>
      <c r="D92" s="342">
        <v>12</v>
      </c>
      <c r="E92" s="181">
        <v>1</v>
      </c>
      <c r="F92" s="181">
        <v>2</v>
      </c>
      <c r="G92" s="181">
        <v>3</v>
      </c>
      <c r="H92" s="181">
        <v>4</v>
      </c>
      <c r="I92" s="181">
        <v>5</v>
      </c>
      <c r="J92" s="181">
        <v>6</v>
      </c>
      <c r="K92" s="182" t="s">
        <v>166</v>
      </c>
      <c r="L92" s="182" t="s">
        <v>167</v>
      </c>
      <c r="M92" s="182" t="s">
        <v>168</v>
      </c>
      <c r="N92" s="181">
        <v>8</v>
      </c>
      <c r="O92" s="182" t="s">
        <v>198</v>
      </c>
      <c r="P92" s="182" t="s">
        <v>199</v>
      </c>
      <c r="Q92" s="198"/>
      <c r="R92" s="199"/>
      <c r="S92" s="360">
        <f>COUNTA(E93:R93)</f>
        <v>0</v>
      </c>
      <c r="T92" s="360">
        <f>IF(SUM(AG92:AJ93)&gt;=AK92,1,0)</f>
        <v>0</v>
      </c>
      <c r="U92" s="375"/>
      <c r="V92" s="375"/>
      <c r="W92" s="402" t="str">
        <f>IF(AN92&gt;1,"ERROR",IF(AN92=1,"OK",""))</f>
        <v/>
      </c>
      <c r="X92" s="362"/>
      <c r="Y92" s="362"/>
      <c r="Z92" s="95"/>
      <c r="AA92" s="32"/>
      <c r="AB92" s="3"/>
      <c r="AC92" s="3"/>
      <c r="AD92" s="186"/>
      <c r="AE92" s="95"/>
      <c r="AF92" s="95"/>
      <c r="AG92" s="360">
        <f>COUNTA(E93:J93)</f>
        <v>0</v>
      </c>
      <c r="AH92" s="360">
        <f>IF(COUNTA(K93:M93)&gt;=2,1,0)</f>
        <v>0</v>
      </c>
      <c r="AI92" s="360">
        <f>COUNTA(N93)</f>
        <v>0</v>
      </c>
      <c r="AJ92" s="360">
        <f>IF(COUNTA(O93:P93)&gt;=1,1,0)</f>
        <v>0</v>
      </c>
      <c r="AK92" s="360">
        <v>6</v>
      </c>
      <c r="AL92" s="360">
        <f>COUNTA(X92)</f>
        <v>0</v>
      </c>
      <c r="AM92" s="360">
        <f>COUNTA(Y92)</f>
        <v>0</v>
      </c>
      <c r="AN92" s="360">
        <f>SUM(AL92:AM93)</f>
        <v>0</v>
      </c>
      <c r="AO92" s="360">
        <f>IF(AN92&gt;1,0,IF(T92+AL92=2,1,0))</f>
        <v>0</v>
      </c>
      <c r="AP92" s="360">
        <f>IF(AN92&gt;1,0,IF(T92+AM92=2,1,0))</f>
        <v>0</v>
      </c>
      <c r="AQ92" s="95"/>
    </row>
    <row r="93" spans="1:43" ht="13.5" thickBot="1">
      <c r="A93" s="394"/>
      <c r="B93" s="396"/>
      <c r="C93" s="394"/>
      <c r="D93" s="394"/>
      <c r="E93" s="179"/>
      <c r="F93" s="179"/>
      <c r="G93" s="179"/>
      <c r="H93" s="179"/>
      <c r="I93" s="179"/>
      <c r="J93" s="179"/>
      <c r="K93" s="179"/>
      <c r="L93" s="179"/>
      <c r="M93" s="179"/>
      <c r="N93" s="179"/>
      <c r="O93" s="179"/>
      <c r="P93" s="179"/>
      <c r="Q93" s="196"/>
      <c r="R93" s="197"/>
      <c r="S93" s="394"/>
      <c r="T93" s="394"/>
      <c r="U93" s="376"/>
      <c r="V93" s="376"/>
      <c r="W93" s="403"/>
      <c r="X93" s="368"/>
      <c r="Y93" s="363"/>
      <c r="Z93" s="95"/>
      <c r="AA93" s="32"/>
      <c r="AB93" s="3"/>
      <c r="AC93" s="3"/>
      <c r="AD93" s="186"/>
      <c r="AE93" s="95"/>
      <c r="AF93" s="95"/>
      <c r="AG93" s="343"/>
      <c r="AH93" s="343"/>
      <c r="AI93" s="343"/>
      <c r="AJ93" s="343"/>
      <c r="AK93" s="343"/>
      <c r="AL93" s="343"/>
      <c r="AM93" s="343"/>
      <c r="AN93" s="343"/>
      <c r="AO93" s="343"/>
      <c r="AP93" s="343"/>
      <c r="AQ93" s="95"/>
    </row>
    <row r="94" spans="1:43" ht="13.5" thickBot="1">
      <c r="A94" s="360">
        <v>13</v>
      </c>
      <c r="B94" s="381" t="str">
        <f>DenStatus!C54</f>
        <v>Into the Woods</v>
      </c>
      <c r="C94" s="342">
        <v>5</v>
      </c>
      <c r="D94" s="342">
        <v>7</v>
      </c>
      <c r="E94" s="189">
        <v>1</v>
      </c>
      <c r="F94" s="189">
        <v>2</v>
      </c>
      <c r="G94" s="189">
        <v>3</v>
      </c>
      <c r="H94" s="189">
        <v>4</v>
      </c>
      <c r="I94" s="189">
        <v>5</v>
      </c>
      <c r="J94" s="189">
        <v>6</v>
      </c>
      <c r="K94" s="189">
        <v>7</v>
      </c>
      <c r="L94" s="198"/>
      <c r="M94" s="199"/>
      <c r="N94" s="199"/>
      <c r="O94" s="199"/>
      <c r="P94" s="199"/>
      <c r="Q94" s="199"/>
      <c r="R94" s="199"/>
      <c r="S94" s="360">
        <f>COUNTA(E95:R95)</f>
        <v>0</v>
      </c>
      <c r="T94" s="360">
        <f>IF(SUM(AG94:AJ95)&gt;=AK94,1,0)</f>
        <v>0</v>
      </c>
      <c r="U94" s="375"/>
      <c r="V94" s="375"/>
      <c r="W94" s="402" t="str">
        <f>IF(AN94&gt;1,"ERROR",IF(AN94=1,"OK",""))</f>
        <v/>
      </c>
      <c r="X94" s="362"/>
      <c r="Y94" s="362"/>
      <c r="Z94" s="95"/>
      <c r="AA94" s="2"/>
      <c r="AB94" s="3"/>
      <c r="AC94" s="3"/>
      <c r="AD94" s="186"/>
      <c r="AE94" s="95"/>
      <c r="AF94" s="95"/>
      <c r="AG94" s="360">
        <f>IF(COUNTA(E95:H95)&gt;=4,1,0)</f>
        <v>0</v>
      </c>
      <c r="AH94" s="360">
        <f>IF(COUNTA(I95:K95)&gt;=1,1,0)</f>
        <v>0</v>
      </c>
      <c r="AI94" s="360"/>
      <c r="AJ94" s="360"/>
      <c r="AK94" s="360">
        <v>2</v>
      </c>
      <c r="AL94" s="360">
        <f>COUNTA(X94)</f>
        <v>0</v>
      </c>
      <c r="AM94" s="360">
        <f>COUNTA(Y94)</f>
        <v>0</v>
      </c>
      <c r="AN94" s="360">
        <f>SUM(AL94:AM95)</f>
        <v>0</v>
      </c>
      <c r="AO94" s="360">
        <f>IF(AN94&gt;1,0,IF(T94+AL94=2,1,0))</f>
        <v>0</v>
      </c>
      <c r="AP94" s="360">
        <f>IF(AN94&gt;1,0,IF(T94+AM94=2,1,0))</f>
        <v>0</v>
      </c>
      <c r="AQ94" s="95"/>
    </row>
    <row r="95" spans="1:43" ht="13.5" thickBot="1">
      <c r="A95" s="394"/>
      <c r="B95" s="396"/>
      <c r="C95" s="394"/>
      <c r="D95" s="394"/>
      <c r="E95" s="179"/>
      <c r="F95" s="179"/>
      <c r="G95" s="179"/>
      <c r="H95" s="179"/>
      <c r="I95" s="179"/>
      <c r="J95" s="179"/>
      <c r="K95" s="179"/>
      <c r="L95" s="196"/>
      <c r="M95" s="197"/>
      <c r="N95" s="197"/>
      <c r="O95" s="197"/>
      <c r="P95" s="197"/>
      <c r="Q95" s="197"/>
      <c r="R95" s="197"/>
      <c r="S95" s="394"/>
      <c r="T95" s="394"/>
      <c r="U95" s="376"/>
      <c r="V95" s="376"/>
      <c r="W95" s="403"/>
      <c r="X95" s="368"/>
      <c r="Y95" s="363"/>
      <c r="Z95" s="95"/>
      <c r="AA95" s="2"/>
      <c r="AB95" s="3"/>
      <c r="AC95" s="3"/>
      <c r="AD95" s="186"/>
      <c r="AE95" s="95"/>
      <c r="AF95" s="95"/>
      <c r="AG95" s="343"/>
      <c r="AH95" s="343"/>
      <c r="AI95" s="343"/>
      <c r="AJ95" s="343"/>
      <c r="AK95" s="343"/>
      <c r="AL95" s="343"/>
      <c r="AM95" s="343"/>
      <c r="AN95" s="343"/>
      <c r="AO95" s="343"/>
      <c r="AP95" s="343"/>
      <c r="AQ95" s="95"/>
    </row>
    <row r="96" spans="1:43" ht="13.5" customHeight="1" thickBot="1">
      <c r="A96" s="360">
        <v>14</v>
      </c>
      <c r="B96" s="398" t="str">
        <f>DenStatus!C55</f>
        <v>Looking Back, Looking Forward</v>
      </c>
      <c r="C96" s="342">
        <v>3</v>
      </c>
      <c r="D96" s="342">
        <v>3</v>
      </c>
      <c r="E96" s="189">
        <v>1</v>
      </c>
      <c r="F96" s="189">
        <v>2</v>
      </c>
      <c r="G96" s="189">
        <v>3</v>
      </c>
      <c r="H96" s="198"/>
      <c r="I96" s="199"/>
      <c r="J96" s="199"/>
      <c r="K96" s="199"/>
      <c r="L96" s="199"/>
      <c r="M96" s="199"/>
      <c r="N96" s="199"/>
      <c r="O96" s="199"/>
      <c r="P96" s="199"/>
      <c r="Q96" s="199"/>
      <c r="R96" s="199"/>
      <c r="S96" s="360">
        <f>COUNTA(E97:R97)</f>
        <v>0</v>
      </c>
      <c r="T96" s="360">
        <f>IF(SUM(AG96:AJ97)&gt;=AK96,1,0)</f>
        <v>0</v>
      </c>
      <c r="U96" s="375"/>
      <c r="V96" s="375"/>
      <c r="W96" s="402" t="str">
        <f>IF(AN96&gt;1,"ERROR",IF(AN96=1,"OK",""))</f>
        <v/>
      </c>
      <c r="X96" s="362"/>
      <c r="Y96" s="362"/>
      <c r="Z96" s="95"/>
      <c r="AA96" s="2"/>
      <c r="AB96" s="3"/>
      <c r="AC96" s="3"/>
      <c r="AD96" s="186"/>
      <c r="AE96" s="95"/>
      <c r="AF96" s="95"/>
      <c r="AG96" s="360">
        <f>IF(COUNTA(E97:G97)&gt;=1,1,0)</f>
        <v>0</v>
      </c>
      <c r="AH96" s="360"/>
      <c r="AI96" s="360"/>
      <c r="AJ96" s="360"/>
      <c r="AK96" s="360">
        <v>1</v>
      </c>
      <c r="AL96" s="360">
        <f>COUNTA(X96)</f>
        <v>0</v>
      </c>
      <c r="AM96" s="360">
        <f>COUNTA(Y96)</f>
        <v>0</v>
      </c>
      <c r="AN96" s="360">
        <f>SUM(AL96:AM97)</f>
        <v>0</v>
      </c>
      <c r="AO96" s="360">
        <f>IF(AN96&gt;1,0,IF(T96+AL96=2,1,0))</f>
        <v>0</v>
      </c>
      <c r="AP96" s="360">
        <f>IF(AN96&gt;1,0,IF(T96+AM96=2,1,0))</f>
        <v>0</v>
      </c>
      <c r="AQ96" s="95"/>
    </row>
    <row r="97" spans="1:43" ht="13.5" thickBot="1">
      <c r="A97" s="343"/>
      <c r="B97" s="348"/>
      <c r="C97" s="343"/>
      <c r="D97" s="343"/>
      <c r="E97" s="183"/>
      <c r="F97" s="183"/>
      <c r="G97" s="183"/>
      <c r="H97" s="204"/>
      <c r="I97" s="205"/>
      <c r="J97" s="205"/>
      <c r="K97" s="205"/>
      <c r="L97" s="205"/>
      <c r="M97" s="205"/>
      <c r="N97" s="205"/>
      <c r="O97" s="205"/>
      <c r="P97" s="205"/>
      <c r="Q97" s="205"/>
      <c r="R97" s="205"/>
      <c r="S97" s="343"/>
      <c r="T97" s="394"/>
      <c r="U97" s="376"/>
      <c r="V97" s="376"/>
      <c r="W97" s="403"/>
      <c r="X97" s="368"/>
      <c r="Y97" s="363"/>
      <c r="Z97" s="95"/>
      <c r="AA97" s="2"/>
      <c r="AB97" s="3"/>
      <c r="AC97" s="3"/>
      <c r="AD97" s="186"/>
      <c r="AE97" s="95"/>
      <c r="AF97" s="95"/>
      <c r="AG97" s="343"/>
      <c r="AH97" s="343"/>
      <c r="AI97" s="343"/>
      <c r="AJ97" s="343"/>
      <c r="AK97" s="343"/>
      <c r="AL97" s="343"/>
      <c r="AM97" s="343"/>
      <c r="AN97" s="343"/>
      <c r="AO97" s="343"/>
      <c r="AP97" s="343"/>
      <c r="AQ97" s="95"/>
    </row>
    <row r="98" spans="1:43" ht="13.5" thickBot="1">
      <c r="A98" s="360">
        <v>15</v>
      </c>
      <c r="B98" s="381" t="str">
        <f>DenStatus!C56</f>
        <v>Maestro!</v>
      </c>
      <c r="C98" s="342">
        <v>4</v>
      </c>
      <c r="D98" s="342">
        <v>10</v>
      </c>
      <c r="E98" s="293" t="s">
        <v>169</v>
      </c>
      <c r="F98" s="293" t="s">
        <v>170</v>
      </c>
      <c r="G98" s="293" t="s">
        <v>150</v>
      </c>
      <c r="H98" s="293" t="s">
        <v>151</v>
      </c>
      <c r="I98" s="293" t="s">
        <v>152</v>
      </c>
      <c r="J98" s="293" t="s">
        <v>153</v>
      </c>
      <c r="K98" s="293" t="s">
        <v>172</v>
      </c>
      <c r="L98" s="293" t="s">
        <v>173</v>
      </c>
      <c r="M98" s="293" t="s">
        <v>174</v>
      </c>
      <c r="N98" s="293" t="s">
        <v>175</v>
      </c>
      <c r="O98" s="296"/>
      <c r="P98" s="207"/>
      <c r="Q98" s="207"/>
      <c r="R98" s="207"/>
      <c r="S98" s="360">
        <f>COUNTA(E99:R99)</f>
        <v>0</v>
      </c>
      <c r="T98" s="360">
        <f>IF(SUM(AG98:AJ99)&gt;=AK98,1,0)</f>
        <v>0</v>
      </c>
      <c r="U98" s="375"/>
      <c r="V98" s="375"/>
      <c r="W98" s="402" t="str">
        <f>IF(AN98&gt;1,"ERROR",IF(AN98=1,"OK",""))</f>
        <v/>
      </c>
      <c r="X98" s="362"/>
      <c r="Y98" s="362"/>
      <c r="Z98" s="95"/>
      <c r="AA98" s="2"/>
      <c r="AB98" s="3"/>
      <c r="AC98" s="3"/>
      <c r="AD98" s="186"/>
      <c r="AE98" s="95"/>
      <c r="AF98" s="95"/>
      <c r="AG98" s="360">
        <f>IF(COUNTA(E99:F99)&gt;=1,1,0)</f>
        <v>0</v>
      </c>
      <c r="AH98" s="360">
        <f>IF(COUNTA(G99:N99)&gt;=2,1,0)</f>
        <v>0</v>
      </c>
      <c r="AI98" s="360"/>
      <c r="AJ98" s="360"/>
      <c r="AK98" s="360">
        <v>2</v>
      </c>
      <c r="AL98" s="360">
        <f>COUNTA(X98)</f>
        <v>0</v>
      </c>
      <c r="AM98" s="360">
        <f>COUNTA(Y98)</f>
        <v>0</v>
      </c>
      <c r="AN98" s="360">
        <f>SUM(AL98:AM99)</f>
        <v>0</v>
      </c>
      <c r="AO98" s="360">
        <f>IF(AN98&gt;1,0,IF(T98+AL98=2,1,0))</f>
        <v>0</v>
      </c>
      <c r="AP98" s="360">
        <f>IF(AN98&gt;1,0,IF(T98+AM98=2,1,0))</f>
        <v>0</v>
      </c>
      <c r="AQ98" s="95"/>
    </row>
    <row r="99" spans="1:43" ht="13.5" thickBot="1">
      <c r="A99" s="343"/>
      <c r="B99" s="348"/>
      <c r="C99" s="343"/>
      <c r="D99" s="343"/>
      <c r="E99" s="179"/>
      <c r="F99" s="179"/>
      <c r="G99" s="179"/>
      <c r="H99" s="179"/>
      <c r="I99" s="179"/>
      <c r="J99" s="179"/>
      <c r="K99" s="179"/>
      <c r="L99" s="179"/>
      <c r="M99" s="179"/>
      <c r="N99" s="179"/>
      <c r="O99" s="196"/>
      <c r="P99" s="197"/>
      <c r="Q99" s="197"/>
      <c r="R99" s="197"/>
      <c r="S99" s="343"/>
      <c r="T99" s="394"/>
      <c r="U99" s="376"/>
      <c r="V99" s="376"/>
      <c r="W99" s="403"/>
      <c r="X99" s="368"/>
      <c r="Y99" s="363"/>
      <c r="Z99" s="95"/>
      <c r="AA99" s="2"/>
      <c r="AB99" s="3"/>
      <c r="AC99" s="3"/>
      <c r="AD99" s="186"/>
      <c r="AE99" s="95"/>
      <c r="AF99" s="95"/>
      <c r="AG99" s="343"/>
      <c r="AH99" s="343"/>
      <c r="AI99" s="343"/>
      <c r="AJ99" s="343"/>
      <c r="AK99" s="343"/>
      <c r="AL99" s="343"/>
      <c r="AM99" s="343"/>
      <c r="AN99" s="343"/>
      <c r="AO99" s="343"/>
      <c r="AP99" s="343"/>
      <c r="AQ99" s="95"/>
    </row>
    <row r="100" spans="1:43" ht="13.5" thickBot="1">
      <c r="A100" s="360">
        <v>16</v>
      </c>
      <c r="B100" s="381" t="str">
        <f>DenStatus!C57</f>
        <v>Moviemaking</v>
      </c>
      <c r="C100" s="342">
        <v>3</v>
      </c>
      <c r="D100" s="342">
        <v>3</v>
      </c>
      <c r="E100" s="189">
        <v>1</v>
      </c>
      <c r="F100" s="189">
        <v>2</v>
      </c>
      <c r="G100" s="189">
        <v>3</v>
      </c>
      <c r="H100" s="198"/>
      <c r="I100" s="199"/>
      <c r="J100" s="199"/>
      <c r="K100" s="199"/>
      <c r="L100" s="199"/>
      <c r="M100" s="199"/>
      <c r="N100" s="199"/>
      <c r="O100" s="199"/>
      <c r="P100" s="199"/>
      <c r="Q100" s="199"/>
      <c r="R100" s="199"/>
      <c r="S100" s="360">
        <f>COUNTA(E101:R101)</f>
        <v>0</v>
      </c>
      <c r="T100" s="360">
        <f>IF(SUM(AG100:AJ101)&gt;=AK100,1,0)</f>
        <v>0</v>
      </c>
      <c r="U100" s="375"/>
      <c r="V100" s="375"/>
      <c r="W100" s="402" t="str">
        <f>IF(AN100&gt;1,"ERROR",IF(AN100=1,"OK",""))</f>
        <v/>
      </c>
      <c r="X100" s="362"/>
      <c r="Y100" s="362"/>
      <c r="Z100" s="95"/>
      <c r="AA100" s="2"/>
      <c r="AB100" s="3"/>
      <c r="AC100" s="3"/>
      <c r="AD100" s="186"/>
      <c r="AE100" s="95"/>
      <c r="AF100" s="95"/>
      <c r="AG100" s="360">
        <f>IF(COUNTA(E101:G101)&gt;=3,1,0)</f>
        <v>0</v>
      </c>
      <c r="AH100" s="360"/>
      <c r="AI100" s="360"/>
      <c r="AJ100" s="360"/>
      <c r="AK100" s="360">
        <v>1</v>
      </c>
      <c r="AL100" s="360">
        <f>COUNTA(X100)</f>
        <v>0</v>
      </c>
      <c r="AM100" s="360">
        <f>COUNTA(Y100)</f>
        <v>0</v>
      </c>
      <c r="AN100" s="360">
        <f>SUM(AL100:AM101)</f>
        <v>0</v>
      </c>
      <c r="AO100" s="360">
        <f>IF(AN100&gt;1,0,IF(T100+AL100=2,1,0))</f>
        <v>0</v>
      </c>
      <c r="AP100" s="360">
        <f>IF(AN100&gt;1,0,IF(T100+AM100=2,1,0))</f>
        <v>0</v>
      </c>
      <c r="AQ100" s="95"/>
    </row>
    <row r="101" spans="1:43" ht="13.5" thickBot="1">
      <c r="A101" s="394"/>
      <c r="B101" s="396"/>
      <c r="C101" s="394"/>
      <c r="D101" s="394"/>
      <c r="E101" s="179"/>
      <c r="F101" s="179"/>
      <c r="G101" s="179"/>
      <c r="H101" s="196"/>
      <c r="I101" s="197"/>
      <c r="J101" s="197"/>
      <c r="K101" s="197"/>
      <c r="L101" s="197"/>
      <c r="M101" s="197"/>
      <c r="N101" s="197"/>
      <c r="O101" s="197"/>
      <c r="P101" s="197"/>
      <c r="Q101" s="197"/>
      <c r="R101" s="197"/>
      <c r="S101" s="394"/>
      <c r="T101" s="394"/>
      <c r="U101" s="376"/>
      <c r="V101" s="376"/>
      <c r="W101" s="403"/>
      <c r="X101" s="368"/>
      <c r="Y101" s="363"/>
      <c r="Z101" s="95"/>
      <c r="AA101" s="2"/>
      <c r="AB101" s="3"/>
      <c r="AC101" s="3"/>
      <c r="AD101" s="186"/>
      <c r="AE101" s="95"/>
      <c r="AF101" s="95"/>
      <c r="AG101" s="343"/>
      <c r="AH101" s="343"/>
      <c r="AI101" s="343"/>
      <c r="AJ101" s="343"/>
      <c r="AK101" s="343"/>
      <c r="AL101" s="343"/>
      <c r="AM101" s="343"/>
      <c r="AN101" s="343"/>
      <c r="AO101" s="343"/>
      <c r="AP101" s="343"/>
      <c r="AQ101" s="95"/>
    </row>
    <row r="102" spans="1:43" ht="13.5" thickBot="1">
      <c r="A102" s="360">
        <v>17</v>
      </c>
      <c r="B102" s="381" t="str">
        <f>DenStatus!C58</f>
        <v>Project Family</v>
      </c>
      <c r="C102" s="342">
        <v>6</v>
      </c>
      <c r="D102" s="342">
        <v>9</v>
      </c>
      <c r="E102" s="189">
        <v>1</v>
      </c>
      <c r="F102" s="194" t="s">
        <v>150</v>
      </c>
      <c r="G102" s="194" t="s">
        <v>151</v>
      </c>
      <c r="H102" s="194" t="s">
        <v>152</v>
      </c>
      <c r="I102" s="194">
        <v>3</v>
      </c>
      <c r="J102" s="194">
        <v>4</v>
      </c>
      <c r="K102" s="194">
        <v>5</v>
      </c>
      <c r="L102" s="194" t="s">
        <v>176</v>
      </c>
      <c r="M102" s="194" t="s">
        <v>177</v>
      </c>
      <c r="N102" s="198"/>
      <c r="O102" s="199"/>
      <c r="P102" s="199"/>
      <c r="Q102" s="199"/>
      <c r="R102" s="199"/>
      <c r="S102" s="360">
        <f>COUNTA(E103:R103)</f>
        <v>0</v>
      </c>
      <c r="T102" s="360">
        <f>IF(SUM(AG102:AJ103)&gt;=AK102,1,0)</f>
        <v>0</v>
      </c>
      <c r="U102" s="375"/>
      <c r="V102" s="375"/>
      <c r="W102" s="402" t="str">
        <f>IF(AN102&gt;1,"ERROR",IF(AN102=1,"OK",""))</f>
        <v/>
      </c>
      <c r="X102" s="362"/>
      <c r="Y102" s="362"/>
      <c r="Z102" s="95"/>
      <c r="AA102" s="32"/>
      <c r="AB102" s="3"/>
      <c r="AC102" s="3"/>
      <c r="AD102" s="186"/>
      <c r="AE102" s="95"/>
      <c r="AF102" s="95"/>
      <c r="AG102" s="360">
        <f>IF(COUNTA(E103)&gt;=1,1,0)</f>
        <v>0</v>
      </c>
      <c r="AH102" s="360">
        <f>IF(COUNTA(F103:H103)&gt;=1,1,0)</f>
        <v>0</v>
      </c>
      <c r="AI102" s="360">
        <f>IF(COUNTA(I103:K103)&gt;=3,1,0)</f>
        <v>0</v>
      </c>
      <c r="AJ102" s="360">
        <f>IF(COUNTA(L103:M103)&gt;=1,1,0)</f>
        <v>0</v>
      </c>
      <c r="AK102" s="360">
        <v>4</v>
      </c>
      <c r="AL102" s="360">
        <f>COUNTA(X102)</f>
        <v>0</v>
      </c>
      <c r="AM102" s="360">
        <f>COUNTA(Y102)</f>
        <v>0</v>
      </c>
      <c r="AN102" s="360">
        <f>SUM(AL102:AM103)</f>
        <v>0</v>
      </c>
      <c r="AO102" s="360">
        <f>IF(AN102&gt;1,0,IF(T102+AL102=2,1,0))</f>
        <v>0</v>
      </c>
      <c r="AP102" s="360">
        <f>IF(AN102&gt;1,0,IF(T102+AM102=2,1,0))</f>
        <v>0</v>
      </c>
      <c r="AQ102" s="95"/>
    </row>
    <row r="103" spans="1:43" ht="13.5" thickBot="1">
      <c r="A103" s="394"/>
      <c r="B103" s="396"/>
      <c r="C103" s="394"/>
      <c r="D103" s="394"/>
      <c r="E103" s="179"/>
      <c r="F103" s="179"/>
      <c r="G103" s="179"/>
      <c r="H103" s="179"/>
      <c r="I103" s="179"/>
      <c r="J103" s="179"/>
      <c r="K103" s="179"/>
      <c r="L103" s="179"/>
      <c r="M103" s="179"/>
      <c r="N103" s="196"/>
      <c r="O103" s="197"/>
      <c r="P103" s="197"/>
      <c r="Q103" s="197"/>
      <c r="R103" s="197"/>
      <c r="S103" s="394"/>
      <c r="T103" s="394"/>
      <c r="U103" s="376"/>
      <c r="V103" s="376"/>
      <c r="W103" s="403"/>
      <c r="X103" s="368"/>
      <c r="Y103" s="363"/>
      <c r="Z103" s="95"/>
      <c r="AA103" s="32"/>
      <c r="AB103" s="3"/>
      <c r="AC103" s="3"/>
      <c r="AD103" s="186"/>
      <c r="AE103" s="95"/>
      <c r="AF103" s="95"/>
      <c r="AG103" s="343"/>
      <c r="AH103" s="343"/>
      <c r="AI103" s="343"/>
      <c r="AJ103" s="343"/>
      <c r="AK103" s="343"/>
      <c r="AL103" s="343"/>
      <c r="AM103" s="343"/>
      <c r="AN103" s="343"/>
      <c r="AO103" s="343"/>
      <c r="AP103" s="343"/>
      <c r="AQ103" s="95"/>
    </row>
    <row r="104" spans="1:43" ht="13.5" thickBot="1">
      <c r="A104" s="360">
        <v>18</v>
      </c>
      <c r="B104" s="381" t="str">
        <f>DenStatus!C59</f>
        <v>Sportsman</v>
      </c>
      <c r="C104" s="342">
        <v>5</v>
      </c>
      <c r="D104" s="342">
        <v>5</v>
      </c>
      <c r="E104" s="189">
        <v>1</v>
      </c>
      <c r="F104" s="189">
        <v>2</v>
      </c>
      <c r="G104" s="194" t="s">
        <v>154</v>
      </c>
      <c r="H104" s="194" t="s">
        <v>155</v>
      </c>
      <c r="I104" s="194" t="s">
        <v>156</v>
      </c>
      <c r="J104" s="198"/>
      <c r="K104" s="199"/>
      <c r="L104" s="199"/>
      <c r="M104" s="199"/>
      <c r="N104" s="199"/>
      <c r="O104" s="199"/>
      <c r="P104" s="199"/>
      <c r="Q104" s="199"/>
      <c r="R104" s="199"/>
      <c r="S104" s="360">
        <f>COUNTA(E105:R105)</f>
        <v>0</v>
      </c>
      <c r="T104" s="360">
        <f>IF(SUM(AG104:AJ105)&gt;=AK104,1,0)</f>
        <v>0</v>
      </c>
      <c r="U104" s="375"/>
      <c r="V104" s="375"/>
      <c r="W104" s="402" t="str">
        <f>IF(AN104&gt;1,"ERROR",IF(AN104=1,"OK",""))</f>
        <v/>
      </c>
      <c r="X104" s="362"/>
      <c r="Y104" s="362"/>
      <c r="Z104" s="95"/>
      <c r="AA104" s="2"/>
      <c r="AB104" s="3"/>
      <c r="AC104" s="3"/>
      <c r="AD104" s="186"/>
      <c r="AE104" s="95"/>
      <c r="AF104" s="95"/>
      <c r="AG104" s="360">
        <f>IF(COUNTA(E105:I105)&gt;=5,1,0)</f>
        <v>0</v>
      </c>
      <c r="AH104" s="360"/>
      <c r="AI104" s="360"/>
      <c r="AJ104" s="360"/>
      <c r="AK104" s="360">
        <v>1</v>
      </c>
      <c r="AL104" s="360">
        <f>COUNTA(X104)</f>
        <v>0</v>
      </c>
      <c r="AM104" s="360">
        <f>COUNTA(Y104)</f>
        <v>0</v>
      </c>
      <c r="AN104" s="360">
        <f>SUM(AL104:AM105)</f>
        <v>0</v>
      </c>
      <c r="AO104" s="360">
        <f>IF(AN104&gt;1,0,IF(T104+AL104=2,1,0))</f>
        <v>0</v>
      </c>
      <c r="AP104" s="360">
        <f>IF(AN104&gt;1,0,IF(T104+AM104=2,1,0))</f>
        <v>0</v>
      </c>
      <c r="AQ104" s="95"/>
    </row>
    <row r="105" spans="1:43" ht="13.5" thickBot="1">
      <c r="A105" s="394"/>
      <c r="B105" s="396"/>
      <c r="C105" s="394"/>
      <c r="D105" s="343"/>
      <c r="E105" s="179"/>
      <c r="F105" s="179"/>
      <c r="G105" s="179"/>
      <c r="H105" s="179"/>
      <c r="I105" s="179"/>
      <c r="J105" s="196"/>
      <c r="K105" s="197"/>
      <c r="L105" s="197"/>
      <c r="M105" s="197"/>
      <c r="N105" s="197"/>
      <c r="O105" s="197"/>
      <c r="P105" s="197"/>
      <c r="Q105" s="197"/>
      <c r="R105" s="197"/>
      <c r="S105" s="343"/>
      <c r="T105" s="343"/>
      <c r="U105" s="376"/>
      <c r="V105" s="376"/>
      <c r="W105" s="403"/>
      <c r="X105" s="368"/>
      <c r="Y105" s="363"/>
      <c r="Z105" s="95"/>
      <c r="AA105" s="4"/>
      <c r="AB105" s="3"/>
      <c r="AC105" s="3"/>
      <c r="AD105" s="186"/>
      <c r="AE105" s="95"/>
      <c r="AF105" s="95"/>
      <c r="AG105" s="343"/>
      <c r="AH105" s="343"/>
      <c r="AI105" s="343"/>
      <c r="AJ105" s="343"/>
      <c r="AK105" s="343"/>
      <c r="AL105" s="343"/>
      <c r="AM105" s="343"/>
      <c r="AN105" s="343"/>
      <c r="AO105" s="343"/>
      <c r="AP105" s="343"/>
      <c r="AQ105" s="95"/>
    </row>
    <row r="106" spans="1:43">
      <c r="A106" s="184"/>
      <c r="B106" s="262" t="s">
        <v>282</v>
      </c>
      <c r="C106" s="149">
        <f>IF(SUM(AO68:AO105)&gt;=1,"X",0)</f>
        <v>0</v>
      </c>
      <c r="D106" s="223" t="s">
        <v>284</v>
      </c>
      <c r="E106" s="145"/>
      <c r="F106" s="145"/>
      <c r="G106" s="145"/>
      <c r="H106" s="145"/>
      <c r="I106" s="145"/>
      <c r="J106" s="145"/>
      <c r="K106" s="145"/>
      <c r="L106" s="145"/>
      <c r="M106" s="145"/>
      <c r="N106" s="145"/>
      <c r="O106" s="145"/>
      <c r="P106" s="145"/>
      <c r="Q106" s="145"/>
      <c r="R106" s="145"/>
      <c r="S106" s="95"/>
      <c r="T106" s="95"/>
      <c r="U106" s="178"/>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row>
    <row r="107" spans="1:43">
      <c r="A107" s="138"/>
      <c r="B107" s="153" t="s">
        <v>283</v>
      </c>
      <c r="C107" s="149">
        <f>IF(SUM(AP68:AP105)&gt;=1,"X",0)</f>
        <v>0</v>
      </c>
      <c r="D107" s="223" t="s">
        <v>284</v>
      </c>
      <c r="E107" s="145"/>
      <c r="F107" s="145"/>
      <c r="G107" s="145"/>
      <c r="H107" s="145"/>
      <c r="I107" s="145"/>
      <c r="J107" s="145"/>
      <c r="K107" s="145"/>
      <c r="L107" s="145"/>
      <c r="M107" s="145"/>
      <c r="N107" s="145"/>
      <c r="O107" s="145"/>
      <c r="P107" s="145"/>
      <c r="Q107" s="145"/>
      <c r="R107" s="145"/>
      <c r="S107" s="95"/>
      <c r="T107" s="95"/>
      <c r="U107" s="178"/>
      <c r="V107" s="95"/>
      <c r="W107" s="95"/>
      <c r="X107" s="95"/>
      <c r="Y107" s="95"/>
      <c r="Z107" s="95"/>
      <c r="AA107" s="95"/>
      <c r="AB107" s="95"/>
      <c r="AC107" s="95"/>
      <c r="AD107" s="95"/>
      <c r="AE107" s="95"/>
      <c r="AF107" s="95"/>
      <c r="AG107" s="104" t="s">
        <v>113</v>
      </c>
      <c r="AH107" s="105"/>
      <c r="AI107" s="105"/>
      <c r="AJ107" s="143"/>
      <c r="AK107" s="144"/>
      <c r="AL107" s="95"/>
      <c r="AM107" s="95"/>
      <c r="AN107" s="95"/>
      <c r="AO107" s="95"/>
      <c r="AP107" s="95"/>
      <c r="AQ107" s="95"/>
    </row>
    <row r="108" spans="1:43">
      <c r="A108" s="95"/>
      <c r="B108" s="106"/>
      <c r="C108" s="152"/>
      <c r="D108" s="145"/>
      <c r="E108" s="145"/>
      <c r="F108" s="145"/>
      <c r="G108" s="145"/>
      <c r="H108" s="145"/>
      <c r="I108" s="145"/>
      <c r="J108" s="145"/>
      <c r="K108" s="145"/>
      <c r="L108" s="145"/>
      <c r="M108" s="145"/>
      <c r="N108" s="145"/>
      <c r="O108" s="145"/>
      <c r="P108" s="145"/>
      <c r="Q108" s="145"/>
      <c r="R108" s="145"/>
      <c r="S108" s="95"/>
      <c r="T108" s="95"/>
      <c r="U108" s="95"/>
      <c r="V108" s="95"/>
      <c r="W108" s="95"/>
      <c r="X108" s="95"/>
      <c r="Y108" s="95"/>
      <c r="Z108" s="95"/>
      <c r="AA108" s="95"/>
      <c r="AB108" s="95"/>
      <c r="AC108" s="95"/>
      <c r="AD108" s="95"/>
      <c r="AE108" s="95"/>
      <c r="AF108" s="95"/>
      <c r="AG108" s="138" t="s">
        <v>26</v>
      </c>
      <c r="AH108" s="143"/>
      <c r="AI108" s="143"/>
      <c r="AJ108" s="143"/>
      <c r="AK108" s="144"/>
      <c r="AL108" s="95"/>
      <c r="AM108" s="95"/>
      <c r="AN108" s="95"/>
      <c r="AO108" s="95"/>
      <c r="AP108" s="95"/>
      <c r="AQ108" s="95"/>
    </row>
    <row r="109" spans="1:43">
      <c r="A109" s="138"/>
      <c r="B109" s="153" t="s">
        <v>111</v>
      </c>
      <c r="C109" s="136">
        <f>IF(SUM(AG111:AG114)&gt;=4,"X",0)</f>
        <v>0</v>
      </c>
      <c r="D109" s="145"/>
      <c r="E109" s="145"/>
      <c r="F109" s="145"/>
      <c r="G109" s="145"/>
      <c r="H109" s="145"/>
      <c r="I109" s="145"/>
      <c r="J109" s="145"/>
      <c r="K109" s="145"/>
      <c r="L109" s="145"/>
      <c r="M109" s="145"/>
      <c r="N109" s="145"/>
      <c r="O109" s="145"/>
      <c r="P109" s="145"/>
      <c r="Q109" s="145"/>
      <c r="R109" s="145"/>
      <c r="S109" s="95"/>
      <c r="T109" s="95"/>
      <c r="U109" s="95"/>
      <c r="V109" s="95"/>
      <c r="W109" s="95"/>
      <c r="X109" s="95"/>
      <c r="Y109" s="95"/>
      <c r="Z109" s="95"/>
      <c r="AA109" s="95"/>
      <c r="AB109" s="95"/>
      <c r="AC109" s="95"/>
      <c r="AD109" s="95"/>
      <c r="AE109" s="95"/>
      <c r="AF109" s="95"/>
      <c r="AG109" s="157" t="s">
        <v>34</v>
      </c>
      <c r="AH109" s="119" t="s">
        <v>48</v>
      </c>
      <c r="AI109" s="119" t="s">
        <v>165</v>
      </c>
      <c r="AJ109" s="119" t="s">
        <v>211</v>
      </c>
      <c r="AK109" s="157" t="s">
        <v>1</v>
      </c>
      <c r="AL109" s="95"/>
      <c r="AM109" s="95"/>
      <c r="AN109" s="95"/>
      <c r="AO109" s="95"/>
      <c r="AP109" s="95"/>
      <c r="AQ109" s="95"/>
    </row>
    <row r="110" spans="1:43">
      <c r="A110" s="138"/>
      <c r="B110" s="153" t="s">
        <v>232</v>
      </c>
      <c r="C110" s="136">
        <f>IF(SUM(AG120:AG123)&gt;=4,"X",0)</f>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51" t="s">
        <v>49</v>
      </c>
      <c r="AH110" s="148" t="s">
        <v>49</v>
      </c>
      <c r="AI110" s="148" t="s">
        <v>49</v>
      </c>
      <c r="AJ110" s="251" t="s">
        <v>49</v>
      </c>
      <c r="AK110" s="251" t="s">
        <v>50</v>
      </c>
      <c r="AL110" s="95"/>
      <c r="AM110" s="95"/>
      <c r="AN110" s="95"/>
      <c r="AO110" s="95"/>
      <c r="AP110" s="95"/>
      <c r="AQ110" s="95"/>
    </row>
    <row r="111" spans="1:43">
      <c r="A111" s="95"/>
      <c r="B111" s="91"/>
      <c r="C111" s="95"/>
      <c r="D111" s="140"/>
      <c r="E111" s="140"/>
      <c r="F111" s="140"/>
      <c r="G111" s="140"/>
      <c r="H111" s="140"/>
      <c r="I111" s="140"/>
      <c r="J111" s="140"/>
      <c r="K111" s="140"/>
      <c r="L111" s="140"/>
      <c r="M111" s="140"/>
      <c r="N111" s="140"/>
      <c r="O111" s="95"/>
      <c r="P111" s="95"/>
      <c r="Q111" s="95"/>
      <c r="R111" s="95"/>
      <c r="S111" s="95"/>
      <c r="T111" s="95"/>
      <c r="U111" s="95"/>
      <c r="V111" s="95"/>
      <c r="W111" s="95"/>
      <c r="X111" s="95"/>
      <c r="Y111" s="95"/>
      <c r="Z111" s="95"/>
      <c r="AA111" s="95"/>
      <c r="AB111" s="95"/>
      <c r="AC111" s="95"/>
      <c r="AD111" s="95"/>
      <c r="AE111" s="95"/>
      <c r="AF111" s="91" t="s">
        <v>17</v>
      </c>
      <c r="AG111" s="136">
        <f>IF(C13="X",1,0)</f>
        <v>0</v>
      </c>
      <c r="AH111" s="136"/>
      <c r="AI111" s="136"/>
      <c r="AJ111" s="136"/>
      <c r="AK111" s="136">
        <v>1</v>
      </c>
      <c r="AL111" s="95"/>
      <c r="AM111" s="95"/>
      <c r="AN111" s="95"/>
      <c r="AO111" s="95"/>
      <c r="AP111" s="95"/>
      <c r="AQ111" s="95"/>
    </row>
    <row r="112" spans="1:43">
      <c r="A112" s="139"/>
      <c r="B112" s="140"/>
      <c r="C112" s="140"/>
      <c r="D112" s="140"/>
      <c r="E112" s="140"/>
      <c r="F112" s="140"/>
      <c r="G112" s="140"/>
      <c r="H112" s="140"/>
      <c r="I112" s="140"/>
      <c r="J112" s="140"/>
      <c r="K112" s="140"/>
      <c r="L112" s="140"/>
      <c r="M112" s="140"/>
      <c r="N112" s="140"/>
      <c r="O112" s="95"/>
      <c r="P112" s="95"/>
      <c r="Q112" s="95"/>
      <c r="R112" s="95"/>
      <c r="S112" s="95"/>
      <c r="T112" s="95"/>
      <c r="U112" s="95"/>
      <c r="V112" s="95"/>
      <c r="W112" s="95"/>
      <c r="X112" s="95"/>
      <c r="Y112" s="95"/>
      <c r="Z112" s="95"/>
      <c r="AA112" s="95"/>
      <c r="AB112" s="95"/>
      <c r="AC112" s="95"/>
      <c r="AD112" s="95"/>
      <c r="AE112" s="95"/>
      <c r="AF112" s="91" t="s">
        <v>64</v>
      </c>
      <c r="AG112" s="136">
        <f>IF(C30="X",1,0)</f>
        <v>0</v>
      </c>
      <c r="AH112" s="136"/>
      <c r="AI112" s="136"/>
      <c r="AJ112" s="136"/>
      <c r="AK112" s="136">
        <v>1</v>
      </c>
      <c r="AL112" s="95"/>
      <c r="AM112" s="95"/>
      <c r="AN112" s="95"/>
      <c r="AO112" s="95"/>
      <c r="AP112" s="95"/>
      <c r="AQ112" s="95"/>
    </row>
    <row r="113" spans="1:43">
      <c r="A113" s="140"/>
      <c r="B113" s="140"/>
      <c r="C113" s="140"/>
      <c r="D113" s="140"/>
      <c r="E113" s="140"/>
      <c r="F113" s="140"/>
      <c r="G113" s="140"/>
      <c r="H113" s="140"/>
      <c r="I113" s="140"/>
      <c r="J113" s="140"/>
      <c r="K113" s="140"/>
      <c r="L113" s="140"/>
      <c r="M113" s="140"/>
      <c r="N113" s="140"/>
      <c r="O113" s="95"/>
      <c r="P113" s="95"/>
      <c r="Q113" s="95"/>
      <c r="R113" s="95"/>
      <c r="S113" s="95"/>
      <c r="T113" s="95"/>
      <c r="U113" s="95"/>
      <c r="V113" s="95"/>
      <c r="W113" s="95"/>
      <c r="X113" s="95"/>
      <c r="Y113" s="95"/>
      <c r="Z113" s="95"/>
      <c r="AA113" s="95"/>
      <c r="AB113" s="95"/>
      <c r="AC113" s="95"/>
      <c r="AD113" s="95"/>
      <c r="AE113" s="95"/>
      <c r="AF113" s="91" t="s">
        <v>63</v>
      </c>
      <c r="AG113" s="136">
        <f>IF(C38="X",1,0)</f>
        <v>0</v>
      </c>
      <c r="AH113" s="136"/>
      <c r="AI113" s="136"/>
      <c r="AJ113" s="136"/>
      <c r="AK113" s="136">
        <v>1</v>
      </c>
      <c r="AL113" s="95"/>
      <c r="AM113" s="95"/>
      <c r="AN113" s="95"/>
      <c r="AO113" s="95"/>
      <c r="AP113" s="95"/>
      <c r="AQ113" s="95"/>
    </row>
    <row r="114" spans="1:43">
      <c r="A114" s="140"/>
      <c r="B114" s="140"/>
      <c r="C114" s="152"/>
      <c r="D114" s="140"/>
      <c r="E114" s="140"/>
      <c r="F114" s="140"/>
      <c r="G114" s="140"/>
      <c r="H114" s="140"/>
      <c r="I114" s="140"/>
      <c r="J114" s="140"/>
      <c r="K114" s="140"/>
      <c r="L114" s="140"/>
      <c r="M114" s="140"/>
      <c r="N114" s="140"/>
      <c r="O114" s="95"/>
      <c r="P114" s="95"/>
      <c r="Q114" s="95"/>
      <c r="R114" s="95"/>
      <c r="S114" s="95"/>
      <c r="T114" s="95"/>
      <c r="U114" s="95"/>
      <c r="V114" s="95"/>
      <c r="W114" s="95"/>
      <c r="X114" s="95"/>
      <c r="Y114" s="95"/>
      <c r="Z114" s="95"/>
      <c r="AA114" s="95"/>
      <c r="AB114" s="95"/>
      <c r="AC114" s="95"/>
      <c r="AD114" s="95"/>
      <c r="AE114" s="95"/>
      <c r="AF114" s="91" t="s">
        <v>65</v>
      </c>
      <c r="AG114" s="136">
        <f>IF(C106="X",1,0)</f>
        <v>0</v>
      </c>
      <c r="AH114" s="136"/>
      <c r="AI114" s="136"/>
      <c r="AJ114" s="136"/>
      <c r="AK114" s="136">
        <v>1</v>
      </c>
      <c r="AL114" s="91" t="s">
        <v>253</v>
      </c>
      <c r="AM114" s="95"/>
      <c r="AN114" s="95"/>
      <c r="AO114" s="95"/>
      <c r="AP114" s="95"/>
      <c r="AQ114" s="95"/>
    </row>
    <row r="115" spans="1:43">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row>
    <row r="116" spans="1:43">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104" t="s">
        <v>235</v>
      </c>
      <c r="AH116" s="105"/>
      <c r="AI116" s="105"/>
      <c r="AJ116" s="143"/>
      <c r="AK116" s="144"/>
      <c r="AL116" s="95"/>
      <c r="AM116" s="95"/>
      <c r="AN116" s="95"/>
      <c r="AO116" s="95"/>
      <c r="AP116" s="95"/>
      <c r="AQ116" s="95"/>
    </row>
    <row r="117" spans="1:43">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138" t="s">
        <v>26</v>
      </c>
      <c r="AH117" s="143"/>
      <c r="AI117" s="143"/>
      <c r="AJ117" s="143"/>
      <c r="AK117" s="144"/>
      <c r="AL117" s="95"/>
      <c r="AM117" s="95"/>
      <c r="AN117" s="95"/>
      <c r="AO117" s="95"/>
      <c r="AP117" s="95"/>
      <c r="AQ117" s="95"/>
    </row>
    <row r="118" spans="1:43">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157" t="s">
        <v>34</v>
      </c>
      <c r="AH118" s="119" t="s">
        <v>48</v>
      </c>
      <c r="AI118" s="119" t="s">
        <v>165</v>
      </c>
      <c r="AJ118" s="119" t="s">
        <v>211</v>
      </c>
      <c r="AK118" s="157" t="s">
        <v>1</v>
      </c>
      <c r="AL118" s="95"/>
      <c r="AM118" s="95"/>
      <c r="AN118" s="95"/>
      <c r="AO118" s="95"/>
      <c r="AP118" s="95"/>
      <c r="AQ118" s="95"/>
    </row>
    <row r="119" spans="1:43">
      <c r="A119" s="95"/>
      <c r="B119" s="95"/>
      <c r="C119" s="95"/>
      <c r="D119" s="95"/>
      <c r="E119" s="95"/>
      <c r="F119" s="95"/>
      <c r="G119" s="95"/>
      <c r="H119" s="95"/>
      <c r="I119" s="95"/>
      <c r="J119" s="95"/>
      <c r="K119" s="95"/>
      <c r="L119" s="95"/>
      <c r="M119" s="95"/>
      <c r="N119" s="95"/>
      <c r="O119" s="95"/>
      <c r="P119" s="95"/>
      <c r="Q119" s="95"/>
      <c r="R119" s="95"/>
      <c r="S119" s="95"/>
      <c r="T119" s="95"/>
      <c r="U119" s="95"/>
      <c r="V119" s="95"/>
      <c r="W119" s="91"/>
      <c r="X119" s="95"/>
      <c r="Y119" s="95"/>
      <c r="Z119" s="95"/>
      <c r="AA119" s="95"/>
      <c r="AB119" s="95"/>
      <c r="AC119" s="95"/>
      <c r="AD119" s="95"/>
      <c r="AE119" s="95"/>
      <c r="AF119" s="95"/>
      <c r="AG119" s="251" t="s">
        <v>49</v>
      </c>
      <c r="AH119" s="148" t="s">
        <v>49</v>
      </c>
      <c r="AI119" s="148" t="s">
        <v>49</v>
      </c>
      <c r="AJ119" s="251" t="s">
        <v>49</v>
      </c>
      <c r="AK119" s="251" t="s">
        <v>50</v>
      </c>
      <c r="AL119" s="95"/>
      <c r="AM119" s="95"/>
      <c r="AN119" s="95"/>
      <c r="AO119" s="95"/>
      <c r="AP119" s="95"/>
      <c r="AQ119" s="95"/>
    </row>
    <row r="120" spans="1:43">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1" t="s">
        <v>17</v>
      </c>
      <c r="AG120" s="136">
        <f>IF(C13="X",1,0)</f>
        <v>0</v>
      </c>
      <c r="AH120" s="136"/>
      <c r="AI120" s="136"/>
      <c r="AJ120" s="136"/>
      <c r="AK120" s="136">
        <v>1</v>
      </c>
      <c r="AL120" s="95"/>
      <c r="AM120" s="95"/>
      <c r="AN120" s="95"/>
      <c r="AO120" s="95"/>
      <c r="AP120" s="95"/>
      <c r="AQ120" s="95"/>
    </row>
    <row r="121" spans="1:43">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1" t="s">
        <v>64</v>
      </c>
      <c r="AG121" s="136">
        <f>IF(C55="X",1,0)</f>
        <v>0</v>
      </c>
      <c r="AH121" s="136"/>
      <c r="AI121" s="136"/>
      <c r="AJ121" s="136"/>
      <c r="AK121" s="136">
        <v>1</v>
      </c>
      <c r="AL121" s="95"/>
      <c r="AM121" s="95"/>
      <c r="AN121" s="95"/>
      <c r="AO121" s="95"/>
      <c r="AP121" s="95"/>
      <c r="AQ121" s="95"/>
    </row>
    <row r="122" spans="1:43">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1" t="s">
        <v>63</v>
      </c>
      <c r="AG122" s="136">
        <f>IF(C63="X",1,0)</f>
        <v>0</v>
      </c>
      <c r="AH122" s="136"/>
      <c r="AI122" s="136"/>
      <c r="AJ122" s="136"/>
      <c r="AK122" s="136">
        <v>1</v>
      </c>
      <c r="AL122" s="95"/>
      <c r="AM122" s="95"/>
      <c r="AN122" s="95"/>
      <c r="AO122" s="95"/>
      <c r="AP122" s="95"/>
      <c r="AQ122" s="95"/>
    </row>
    <row r="123" spans="1:43">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1" t="s">
        <v>65</v>
      </c>
      <c r="AG123" s="136">
        <f>IF(C107="X",1,0)</f>
        <v>0</v>
      </c>
      <c r="AH123" s="136"/>
      <c r="AI123" s="136"/>
      <c r="AJ123" s="136"/>
      <c r="AK123" s="136">
        <v>1</v>
      </c>
      <c r="AL123" s="91" t="s">
        <v>253</v>
      </c>
      <c r="AM123" s="95"/>
      <c r="AN123" s="95"/>
      <c r="AO123" s="95"/>
      <c r="AP123" s="95"/>
      <c r="AQ123" s="95"/>
    </row>
  </sheetData>
  <sheetProtection sheet="1" objects="1" scenarios="1"/>
  <mergeCells count="514">
    <mergeCell ref="AP102:AP103"/>
    <mergeCell ref="AG104:AG105"/>
    <mergeCell ref="AH104:AH105"/>
    <mergeCell ref="AI104:AI105"/>
    <mergeCell ref="AJ104:AJ105"/>
    <mergeCell ref="AK104:AK105"/>
    <mergeCell ref="AL104:AL105"/>
    <mergeCell ref="AM104:AM105"/>
    <mergeCell ref="AN104:AN105"/>
    <mergeCell ref="AO104:AO105"/>
    <mergeCell ref="AP104:AP105"/>
    <mergeCell ref="AG102:AG103"/>
    <mergeCell ref="AH102:AH103"/>
    <mergeCell ref="AI102:AI103"/>
    <mergeCell ref="AJ102:AJ103"/>
    <mergeCell ref="AK102:AK103"/>
    <mergeCell ref="AL102:AL103"/>
    <mergeCell ref="AM102:AM103"/>
    <mergeCell ref="AN102:AN103"/>
    <mergeCell ref="AO102:AO103"/>
    <mergeCell ref="AP98:AP99"/>
    <mergeCell ref="AG100:AG101"/>
    <mergeCell ref="AH100:AH101"/>
    <mergeCell ref="AI100:AI101"/>
    <mergeCell ref="AJ100:AJ101"/>
    <mergeCell ref="AK100:AK101"/>
    <mergeCell ref="AL100:AL101"/>
    <mergeCell ref="AM100:AM101"/>
    <mergeCell ref="AN100:AN101"/>
    <mergeCell ref="AO100:AO101"/>
    <mergeCell ref="AP100:AP101"/>
    <mergeCell ref="AG98:AG99"/>
    <mergeCell ref="AH98:AH99"/>
    <mergeCell ref="AI98:AI99"/>
    <mergeCell ref="AJ98:AJ99"/>
    <mergeCell ref="AK98:AK99"/>
    <mergeCell ref="AL98:AL99"/>
    <mergeCell ref="AM98:AM99"/>
    <mergeCell ref="AN98:AN99"/>
    <mergeCell ref="AO98:AO99"/>
    <mergeCell ref="AP94:AP95"/>
    <mergeCell ref="AG96:AG97"/>
    <mergeCell ref="AH96:AH97"/>
    <mergeCell ref="AI96:AI97"/>
    <mergeCell ref="AJ96:AJ97"/>
    <mergeCell ref="AK96:AK97"/>
    <mergeCell ref="AL96:AL97"/>
    <mergeCell ref="AM96:AM97"/>
    <mergeCell ref="AN96:AN97"/>
    <mergeCell ref="AO96:AO97"/>
    <mergeCell ref="AP96:AP97"/>
    <mergeCell ref="AG94:AG95"/>
    <mergeCell ref="AH94:AH95"/>
    <mergeCell ref="AI94:AI95"/>
    <mergeCell ref="AJ94:AJ95"/>
    <mergeCell ref="AK94:AK95"/>
    <mergeCell ref="AL94:AL95"/>
    <mergeCell ref="AM94:AM95"/>
    <mergeCell ref="AN94:AN95"/>
    <mergeCell ref="AO94:AO95"/>
    <mergeCell ref="AP90:AP91"/>
    <mergeCell ref="AG92:AG93"/>
    <mergeCell ref="AH92:AH93"/>
    <mergeCell ref="AI92:AI93"/>
    <mergeCell ref="AJ92:AJ93"/>
    <mergeCell ref="AK92:AK93"/>
    <mergeCell ref="AL92:AL93"/>
    <mergeCell ref="AM92:AM93"/>
    <mergeCell ref="AN92:AN93"/>
    <mergeCell ref="AO92:AO93"/>
    <mergeCell ref="AP92:AP93"/>
    <mergeCell ref="AG90:AG91"/>
    <mergeCell ref="AH90:AH91"/>
    <mergeCell ref="AI90:AI91"/>
    <mergeCell ref="AJ90:AJ91"/>
    <mergeCell ref="AK90:AK91"/>
    <mergeCell ref="AL90:AL91"/>
    <mergeCell ref="AM90:AM91"/>
    <mergeCell ref="AN90:AN91"/>
    <mergeCell ref="AO90:AO91"/>
    <mergeCell ref="AG80:AG81"/>
    <mergeCell ref="AH80:AH81"/>
    <mergeCell ref="AI80:AI81"/>
    <mergeCell ref="AJ80:AJ81"/>
    <mergeCell ref="AP84:AP85"/>
    <mergeCell ref="AG86:AG89"/>
    <mergeCell ref="AH86:AH89"/>
    <mergeCell ref="AI86:AI89"/>
    <mergeCell ref="AJ86:AJ89"/>
    <mergeCell ref="AK86:AK89"/>
    <mergeCell ref="AL86:AL89"/>
    <mergeCell ref="AM86:AM89"/>
    <mergeCell ref="AN86:AN89"/>
    <mergeCell ref="AO86:AO89"/>
    <mergeCell ref="AP86:AP89"/>
    <mergeCell ref="AG84:AG85"/>
    <mergeCell ref="AH84:AH85"/>
    <mergeCell ref="AI84:AI85"/>
    <mergeCell ref="AJ84:AJ85"/>
    <mergeCell ref="AK84:AK85"/>
    <mergeCell ref="AL84:AL85"/>
    <mergeCell ref="AM84:AM85"/>
    <mergeCell ref="AN84:AN85"/>
    <mergeCell ref="AO84:AO85"/>
    <mergeCell ref="AP78:AP79"/>
    <mergeCell ref="AG78:AG79"/>
    <mergeCell ref="AH78:AH79"/>
    <mergeCell ref="AI78:AI79"/>
    <mergeCell ref="AJ78:AJ79"/>
    <mergeCell ref="AK78:AK79"/>
    <mergeCell ref="AL78:AL79"/>
    <mergeCell ref="AM78:AM79"/>
    <mergeCell ref="AN78:AN79"/>
    <mergeCell ref="AO78:AO79"/>
    <mergeCell ref="AO70:AO71"/>
    <mergeCell ref="AP74:AP75"/>
    <mergeCell ref="AG76:AG77"/>
    <mergeCell ref="AH76:AH77"/>
    <mergeCell ref="AI76:AI77"/>
    <mergeCell ref="AJ76:AJ77"/>
    <mergeCell ref="AK76:AK77"/>
    <mergeCell ref="AL76:AL77"/>
    <mergeCell ref="AM76:AM77"/>
    <mergeCell ref="AN76:AN77"/>
    <mergeCell ref="AO76:AO77"/>
    <mergeCell ref="AP76:AP77"/>
    <mergeCell ref="AG74:AG75"/>
    <mergeCell ref="AH74:AH75"/>
    <mergeCell ref="AI74:AI75"/>
    <mergeCell ref="AJ74:AJ75"/>
    <mergeCell ref="AK74:AK75"/>
    <mergeCell ref="AL74:AL75"/>
    <mergeCell ref="AM74:AM75"/>
    <mergeCell ref="AN74:AN75"/>
    <mergeCell ref="AO74:AO75"/>
    <mergeCell ref="AL68:AL69"/>
    <mergeCell ref="AM68:AM69"/>
    <mergeCell ref="AN68:AN69"/>
    <mergeCell ref="AO68:AO69"/>
    <mergeCell ref="AP68:AP69"/>
    <mergeCell ref="AP70:AP71"/>
    <mergeCell ref="AG72:AG73"/>
    <mergeCell ref="AH72:AH73"/>
    <mergeCell ref="AI72:AI73"/>
    <mergeCell ref="AJ72:AJ73"/>
    <mergeCell ref="AK72:AK73"/>
    <mergeCell ref="AL72:AL73"/>
    <mergeCell ref="AM72:AM73"/>
    <mergeCell ref="AN72:AN73"/>
    <mergeCell ref="AO72:AO73"/>
    <mergeCell ref="AP72:AP73"/>
    <mergeCell ref="AG70:AG71"/>
    <mergeCell ref="AH70:AH71"/>
    <mergeCell ref="AI70:AI71"/>
    <mergeCell ref="AJ70:AJ71"/>
    <mergeCell ref="AK70:AK71"/>
    <mergeCell ref="AL70:AL71"/>
    <mergeCell ref="AM70:AM71"/>
    <mergeCell ref="AN70:AN71"/>
    <mergeCell ref="AG49:AG50"/>
    <mergeCell ref="AH49:AH50"/>
    <mergeCell ref="AI49:AI50"/>
    <mergeCell ref="AJ49:AJ50"/>
    <mergeCell ref="AK49:AK50"/>
    <mergeCell ref="AG68:AG69"/>
    <mergeCell ref="AH68:AH69"/>
    <mergeCell ref="AI68:AI69"/>
    <mergeCell ref="AJ68:AJ69"/>
    <mergeCell ref="AK68:AK69"/>
    <mergeCell ref="AG51:AG54"/>
    <mergeCell ref="AH51:AH54"/>
    <mergeCell ref="AI51:AI54"/>
    <mergeCell ref="AJ51:AJ54"/>
    <mergeCell ref="AK51:AK54"/>
    <mergeCell ref="AG45:AG46"/>
    <mergeCell ref="AH45:AH46"/>
    <mergeCell ref="AI45:AI46"/>
    <mergeCell ref="AJ45:AJ46"/>
    <mergeCell ref="AK45:AK46"/>
    <mergeCell ref="AG47:AG48"/>
    <mergeCell ref="AH47:AH48"/>
    <mergeCell ref="AI47:AI48"/>
    <mergeCell ref="AJ47:AJ48"/>
    <mergeCell ref="AK47:AK48"/>
    <mergeCell ref="AG28:AG29"/>
    <mergeCell ref="AH28:AH29"/>
    <mergeCell ref="AI28:AI29"/>
    <mergeCell ref="AJ28:AJ29"/>
    <mergeCell ref="AK28:AK29"/>
    <mergeCell ref="AG43:AG44"/>
    <mergeCell ref="AH43:AH44"/>
    <mergeCell ref="AI43:AI44"/>
    <mergeCell ref="AJ43:AJ44"/>
    <mergeCell ref="AK43:AK44"/>
    <mergeCell ref="AG22:AG25"/>
    <mergeCell ref="AH22:AH25"/>
    <mergeCell ref="AI22:AI25"/>
    <mergeCell ref="AJ22:AJ25"/>
    <mergeCell ref="AK22:AK25"/>
    <mergeCell ref="AG26:AG27"/>
    <mergeCell ref="AH26:AH27"/>
    <mergeCell ref="AI26:AI27"/>
    <mergeCell ref="AJ26:AJ27"/>
    <mergeCell ref="AK26:AK27"/>
    <mergeCell ref="AG18:AG19"/>
    <mergeCell ref="AH18:AH19"/>
    <mergeCell ref="AI18:AI19"/>
    <mergeCell ref="AJ18:AJ19"/>
    <mergeCell ref="AK18:AK19"/>
    <mergeCell ref="AG20:AG21"/>
    <mergeCell ref="AH20:AH21"/>
    <mergeCell ref="AI20:AI21"/>
    <mergeCell ref="AJ20:AJ21"/>
    <mergeCell ref="AK20:AK21"/>
    <mergeCell ref="X104:X105"/>
    <mergeCell ref="Y104:Y105"/>
    <mergeCell ref="A104:A105"/>
    <mergeCell ref="B104:B105"/>
    <mergeCell ref="C104:C105"/>
    <mergeCell ref="D104:D105"/>
    <mergeCell ref="S104:S105"/>
    <mergeCell ref="T104:T105"/>
    <mergeCell ref="U104:U105"/>
    <mergeCell ref="V104:V105"/>
    <mergeCell ref="W104:W105"/>
    <mergeCell ref="X100:X101"/>
    <mergeCell ref="Y100:Y101"/>
    <mergeCell ref="A102:A103"/>
    <mergeCell ref="B102:B103"/>
    <mergeCell ref="C102:C103"/>
    <mergeCell ref="D102:D103"/>
    <mergeCell ref="S102:S103"/>
    <mergeCell ref="T102:T103"/>
    <mergeCell ref="U102:U103"/>
    <mergeCell ref="V102:V103"/>
    <mergeCell ref="W102:W103"/>
    <mergeCell ref="X102:X103"/>
    <mergeCell ref="Y102:Y103"/>
    <mergeCell ref="A100:A101"/>
    <mergeCell ref="B100:B101"/>
    <mergeCell ref="C100:C101"/>
    <mergeCell ref="D100:D101"/>
    <mergeCell ref="S100:S101"/>
    <mergeCell ref="T100:T101"/>
    <mergeCell ref="U100:U101"/>
    <mergeCell ref="V100:V101"/>
    <mergeCell ref="W100:W101"/>
    <mergeCell ref="X96:X97"/>
    <mergeCell ref="Y96:Y97"/>
    <mergeCell ref="A98:A99"/>
    <mergeCell ref="B98:B99"/>
    <mergeCell ref="C98:C99"/>
    <mergeCell ref="D98:D99"/>
    <mergeCell ref="S98:S99"/>
    <mergeCell ref="T98:T99"/>
    <mergeCell ref="U98:U99"/>
    <mergeCell ref="V98:V99"/>
    <mergeCell ref="W98:W99"/>
    <mergeCell ref="X98:X99"/>
    <mergeCell ref="Y98:Y99"/>
    <mergeCell ref="A96:A97"/>
    <mergeCell ref="B96:B97"/>
    <mergeCell ref="C96:C97"/>
    <mergeCell ref="D96:D97"/>
    <mergeCell ref="S96:S97"/>
    <mergeCell ref="T96:T97"/>
    <mergeCell ref="U96:U97"/>
    <mergeCell ref="V96:V97"/>
    <mergeCell ref="W96:W97"/>
    <mergeCell ref="V86:V89"/>
    <mergeCell ref="W86:W89"/>
    <mergeCell ref="X92:X93"/>
    <mergeCell ref="Y92:Y93"/>
    <mergeCell ref="A94:A95"/>
    <mergeCell ref="B94:B95"/>
    <mergeCell ref="C94:C95"/>
    <mergeCell ref="D94:D95"/>
    <mergeCell ref="S94:S95"/>
    <mergeCell ref="T94:T95"/>
    <mergeCell ref="U94:U95"/>
    <mergeCell ref="V94:V95"/>
    <mergeCell ref="W94:W95"/>
    <mergeCell ref="X94:X95"/>
    <mergeCell ref="Y94:Y95"/>
    <mergeCell ref="A92:A93"/>
    <mergeCell ref="B92:B93"/>
    <mergeCell ref="C92:C93"/>
    <mergeCell ref="D92:D93"/>
    <mergeCell ref="S92:S93"/>
    <mergeCell ref="T92:T93"/>
    <mergeCell ref="U92:U93"/>
    <mergeCell ref="V92:V93"/>
    <mergeCell ref="W92:W93"/>
    <mergeCell ref="X84:X85"/>
    <mergeCell ref="Y84:Y85"/>
    <mergeCell ref="A80:A81"/>
    <mergeCell ref="B80:B81"/>
    <mergeCell ref="X86:X89"/>
    <mergeCell ref="Y86:Y89"/>
    <mergeCell ref="A90:A91"/>
    <mergeCell ref="B90:B91"/>
    <mergeCell ref="C90:C91"/>
    <mergeCell ref="D90:D91"/>
    <mergeCell ref="S90:S91"/>
    <mergeCell ref="T90:T91"/>
    <mergeCell ref="U90:U91"/>
    <mergeCell ref="V90:V91"/>
    <mergeCell ref="W90:W91"/>
    <mergeCell ref="X90:X91"/>
    <mergeCell ref="Y90:Y91"/>
    <mergeCell ref="A86:A89"/>
    <mergeCell ref="B86:B89"/>
    <mergeCell ref="C86:C89"/>
    <mergeCell ref="D86:D89"/>
    <mergeCell ref="S86:S89"/>
    <mergeCell ref="T86:T89"/>
    <mergeCell ref="U86:U89"/>
    <mergeCell ref="A84:A85"/>
    <mergeCell ref="B84:B85"/>
    <mergeCell ref="C84:C85"/>
    <mergeCell ref="D84:D85"/>
    <mergeCell ref="S84:S85"/>
    <mergeCell ref="T84:T85"/>
    <mergeCell ref="U84:U85"/>
    <mergeCell ref="V84:V85"/>
    <mergeCell ref="W84:W85"/>
    <mergeCell ref="X78:X79"/>
    <mergeCell ref="Y78:Y79"/>
    <mergeCell ref="A76:A77"/>
    <mergeCell ref="B76:B77"/>
    <mergeCell ref="C76:C77"/>
    <mergeCell ref="D76:D77"/>
    <mergeCell ref="S76:S77"/>
    <mergeCell ref="T76:T77"/>
    <mergeCell ref="U76:U77"/>
    <mergeCell ref="V76:V77"/>
    <mergeCell ref="A78:A79"/>
    <mergeCell ref="B78:B79"/>
    <mergeCell ref="C78:C79"/>
    <mergeCell ref="D78:D79"/>
    <mergeCell ref="S78:S79"/>
    <mergeCell ref="T78:T79"/>
    <mergeCell ref="U78:U79"/>
    <mergeCell ref="V78:V79"/>
    <mergeCell ref="W78:W79"/>
    <mergeCell ref="A74:A75"/>
    <mergeCell ref="B74:B75"/>
    <mergeCell ref="C74:C75"/>
    <mergeCell ref="D74:D75"/>
    <mergeCell ref="S74:S75"/>
    <mergeCell ref="T74:T75"/>
    <mergeCell ref="U74:U75"/>
    <mergeCell ref="V74:V75"/>
    <mergeCell ref="W74:W75"/>
    <mergeCell ref="A68:A69"/>
    <mergeCell ref="B68:B69"/>
    <mergeCell ref="C68:C69"/>
    <mergeCell ref="D68:D69"/>
    <mergeCell ref="S68:S69"/>
    <mergeCell ref="T68:T69"/>
    <mergeCell ref="U68:U69"/>
    <mergeCell ref="V68:V69"/>
    <mergeCell ref="W72:W73"/>
    <mergeCell ref="A72:A73"/>
    <mergeCell ref="B72:B73"/>
    <mergeCell ref="C72:C73"/>
    <mergeCell ref="D72:D73"/>
    <mergeCell ref="S72:S73"/>
    <mergeCell ref="T72:T73"/>
    <mergeCell ref="U72:U73"/>
    <mergeCell ref="V72:V73"/>
    <mergeCell ref="A70:A71"/>
    <mergeCell ref="B70:B71"/>
    <mergeCell ref="C70:C71"/>
    <mergeCell ref="D70:D71"/>
    <mergeCell ref="S70:S71"/>
    <mergeCell ref="T70:T71"/>
    <mergeCell ref="U70:U71"/>
    <mergeCell ref="W70:W71"/>
    <mergeCell ref="S4:V4"/>
    <mergeCell ref="S16:V16"/>
    <mergeCell ref="T18:T19"/>
    <mergeCell ref="U18:U19"/>
    <mergeCell ref="V18:V19"/>
    <mergeCell ref="T20:T21"/>
    <mergeCell ref="U20:U21"/>
    <mergeCell ref="V20:V21"/>
    <mergeCell ref="T22:T25"/>
    <mergeCell ref="U22:U25"/>
    <mergeCell ref="V22:V25"/>
    <mergeCell ref="U43:U44"/>
    <mergeCell ref="V43:V44"/>
    <mergeCell ref="S41:V41"/>
    <mergeCell ref="U28:U29"/>
    <mergeCell ref="V28:V29"/>
    <mergeCell ref="U49:U50"/>
    <mergeCell ref="V49:V50"/>
    <mergeCell ref="A18:A19"/>
    <mergeCell ref="B18:B19"/>
    <mergeCell ref="C18:C19"/>
    <mergeCell ref="A28:A29"/>
    <mergeCell ref="B28:B29"/>
    <mergeCell ref="C28:C29"/>
    <mergeCell ref="D28:D29"/>
    <mergeCell ref="S28:S29"/>
    <mergeCell ref="T28:T29"/>
    <mergeCell ref="A22:A25"/>
    <mergeCell ref="B22:B25"/>
    <mergeCell ref="C22:C25"/>
    <mergeCell ref="D22:D25"/>
    <mergeCell ref="S22:S25"/>
    <mergeCell ref="A20:A21"/>
    <mergeCell ref="B20:B21"/>
    <mergeCell ref="C20:C21"/>
    <mergeCell ref="D20:D21"/>
    <mergeCell ref="S20:S21"/>
    <mergeCell ref="D18:D19"/>
    <mergeCell ref="S18:S19"/>
    <mergeCell ref="A26:A27"/>
    <mergeCell ref="B26:B27"/>
    <mergeCell ref="C26:C27"/>
    <mergeCell ref="D26:D27"/>
    <mergeCell ref="S26:S27"/>
    <mergeCell ref="T26:T27"/>
    <mergeCell ref="S33:V33"/>
    <mergeCell ref="U26:U27"/>
    <mergeCell ref="V26:V27"/>
    <mergeCell ref="A45:A48"/>
    <mergeCell ref="B45:B48"/>
    <mergeCell ref="E45:G46"/>
    <mergeCell ref="T45:T48"/>
    <mergeCell ref="E47:G48"/>
    <mergeCell ref="A43:A44"/>
    <mergeCell ref="B43:B44"/>
    <mergeCell ref="C43:C44"/>
    <mergeCell ref="D43:D44"/>
    <mergeCell ref="S43:S44"/>
    <mergeCell ref="T43:T44"/>
    <mergeCell ref="U45:U46"/>
    <mergeCell ref="V45:V46"/>
    <mergeCell ref="C47:C48"/>
    <mergeCell ref="D47:D48"/>
    <mergeCell ref="S47:S48"/>
    <mergeCell ref="U47:U48"/>
    <mergeCell ref="V47:V48"/>
    <mergeCell ref="C45:C46"/>
    <mergeCell ref="D45:D46"/>
    <mergeCell ref="S45:S46"/>
    <mergeCell ref="A49:A50"/>
    <mergeCell ref="B49:B50"/>
    <mergeCell ref="C49:C50"/>
    <mergeCell ref="D49:D50"/>
    <mergeCell ref="S49:S50"/>
    <mergeCell ref="T49:T50"/>
    <mergeCell ref="A51:A54"/>
    <mergeCell ref="B51:B54"/>
    <mergeCell ref="C51:C54"/>
    <mergeCell ref="D51:D54"/>
    <mergeCell ref="S51:S54"/>
    <mergeCell ref="T51:T54"/>
    <mergeCell ref="U51:U54"/>
    <mergeCell ref="V51:V54"/>
    <mergeCell ref="S58:V58"/>
    <mergeCell ref="X64:Y66"/>
    <mergeCell ref="S66:V66"/>
    <mergeCell ref="C80:C81"/>
    <mergeCell ref="D80:D81"/>
    <mergeCell ref="S80:S81"/>
    <mergeCell ref="T80:T81"/>
    <mergeCell ref="U80:U81"/>
    <mergeCell ref="V80:V81"/>
    <mergeCell ref="W80:W81"/>
    <mergeCell ref="X80:X81"/>
    <mergeCell ref="Y80:Y81"/>
    <mergeCell ref="W68:W69"/>
    <mergeCell ref="X68:X69"/>
    <mergeCell ref="Y68:Y69"/>
    <mergeCell ref="X70:X71"/>
    <mergeCell ref="Y70:Y71"/>
    <mergeCell ref="X72:X73"/>
    <mergeCell ref="Y72:Y73"/>
    <mergeCell ref="X74:X75"/>
    <mergeCell ref="Y74:Y75"/>
    <mergeCell ref="W76:W77"/>
    <mergeCell ref="X76:X77"/>
    <mergeCell ref="Y76:Y77"/>
    <mergeCell ref="V70:V71"/>
    <mergeCell ref="X82:X83"/>
    <mergeCell ref="Y82:Y83"/>
    <mergeCell ref="AG82:AG83"/>
    <mergeCell ref="AH82:AH83"/>
    <mergeCell ref="AI82:AI83"/>
    <mergeCell ref="AJ82:AJ83"/>
    <mergeCell ref="AK82:AK83"/>
    <mergeCell ref="AL82:AL83"/>
    <mergeCell ref="AM82:AM83"/>
    <mergeCell ref="A82:A83"/>
    <mergeCell ref="B82:B83"/>
    <mergeCell ref="C82:C83"/>
    <mergeCell ref="D82:D83"/>
    <mergeCell ref="S82:S83"/>
    <mergeCell ref="T82:T83"/>
    <mergeCell ref="U82:U83"/>
    <mergeCell ref="V82:V83"/>
    <mergeCell ref="W82:W83"/>
    <mergeCell ref="AN82:AN83"/>
    <mergeCell ref="AO82:AO83"/>
    <mergeCell ref="AP82:AP83"/>
    <mergeCell ref="AK80:AK81"/>
    <mergeCell ref="AL80:AL81"/>
    <mergeCell ref="AM80:AM81"/>
    <mergeCell ref="AN80:AN81"/>
    <mergeCell ref="AO80:AO81"/>
    <mergeCell ref="AP80:AP81"/>
  </mergeCells>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116" priority="25" stopIfTrue="1" operator="greaterThan">
      <formula>0</formula>
    </cfRule>
  </conditionalFormatting>
  <conditionalFormatting sqref="C31:C32 C38:C40 C53:C55 C106:C110">
    <cfRule type="cellIs" dxfId="115" priority="26" stopIfTrue="1" operator="greaterThanOrEqual">
      <formula>1</formula>
    </cfRule>
  </conditionalFormatting>
  <conditionalFormatting sqref="C53:C55 T18:T29 T43:T52 E44:Q44 E46:M46 E48:J48 E50:R50 E52:G52 T66 T68:T105">
    <cfRule type="cellIs" dxfId="114" priority="24" operator="greaterThan">
      <formula>0</formula>
    </cfRule>
  </conditionalFormatting>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113" priority="20" stopIfTrue="1" operator="greaterThan">
      <formula>0</formula>
    </cfRule>
  </conditionalFormatting>
  <conditionalFormatting sqref="C31:C32 C38:C40 C53:C55 C106:C110">
    <cfRule type="cellIs" dxfId="112" priority="19" stopIfTrue="1" operator="greaterThanOrEqual">
      <formula>1</formula>
    </cfRule>
  </conditionalFormatting>
  <conditionalFormatting sqref="C53:C55 T18:T29 T43:T52 E44:Q44 E46:M46 E48:J48 E50:R50 E52:G52 T66 T68:T105">
    <cfRule type="cellIs" dxfId="111" priority="18" operator="greaterThan">
      <formula>0</formula>
    </cfRule>
  </conditionalFormatting>
  <conditionalFormatting sqref="W66 W68 W70 W72 W74 W76 W78 W80 W84 W86 W90 W92 W94 W96 W98 W100 W102 W104">
    <cfRule type="cellIs" dxfId="110" priority="15" operator="equal">
      <formula>$AQ$66</formula>
    </cfRule>
    <cfRule type="cellIs" dxfId="109" priority="16" operator="equal">
      <formula>$AQ$67</formula>
    </cfRule>
  </conditionalFormatting>
  <conditionalFormatting sqref="C114 E91:H91 E95:K95 E97:G97 E101:G101 E85:J85 E87:R87 E93:P93 E99:N99 E25:J25 E103:M103 E89:R89 C109:C110 E81:K81 E79:J79 E29:J29 E75:R75 E69:O69 E77:H77 T35:T37 E35:E37 T6:T12 C13 E6:E12 E19:G19 E23:R23 E27:O27 E21:H21 C30 T60:T62 E60:E62 C38:C40 C55:C57 C63 E71:M71 E73:R73 E83:O83 R83 E105:I105">
    <cfRule type="cellIs" dxfId="108" priority="5" stopIfTrue="1" operator="greaterThan">
      <formula>0</formula>
    </cfRule>
  </conditionalFormatting>
  <conditionalFormatting sqref="C106:C110 C31:C32 C38:C40 C55:C57 C63">
    <cfRule type="cellIs" dxfId="107" priority="4" stopIfTrue="1" operator="greaterThanOrEqual">
      <formula>1</formula>
    </cfRule>
  </conditionalFormatting>
  <conditionalFormatting sqref="T68:T105 T18:T29 C63 E50:J50 E52:R52 E54:G54 C55:C57 T49:T54 T43:T46 H48:M48 E44:M44 H46:N46">
    <cfRule type="cellIs" dxfId="106" priority="3" operator="greaterThan">
      <formula>0</formula>
    </cfRule>
  </conditionalFormatting>
  <conditionalFormatting sqref="W84 W86 W90 W92 W94 W96 W98 W100 W102 W104 W68 W70 W72 W74 W76 W78 W80 W82">
    <cfRule type="cellIs" dxfId="105" priority="1" operator="equal">
      <formula>$AQ$68</formula>
    </cfRule>
    <cfRule type="cellIs" dxfId="104" priority="2" operator="equal">
      <formula>$AQ$69</formula>
    </cfRule>
  </conditionalFormatting>
  <pageMargins left="0.5" right="0.5" top="0.5" bottom="0.5" header="0.3" footer="0.3"/>
  <pageSetup scale="67" fitToHeight="2" orientation="landscape" horizontalDpi="360" verticalDpi="360" r:id="rId1"/>
  <headerFooter alignWithMargins="0"/>
  <rowBreaks count="1" manualBreakCount="1">
    <brk id="61" max="29" man="1"/>
  </rowBreaks>
</worksheet>
</file>

<file path=xl/worksheets/sheet13.xml><?xml version="1.0" encoding="utf-8"?>
<worksheet xmlns="http://schemas.openxmlformats.org/spreadsheetml/2006/main" xmlns:r="http://schemas.openxmlformats.org/officeDocument/2006/relationships">
  <dimension ref="A1:AQ123"/>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20.7109375" style="6" customWidth="1"/>
    <col min="3" max="3" width="6.7109375" style="6" customWidth="1"/>
    <col min="4" max="4" width="5.28515625" style="6" customWidth="1"/>
    <col min="5" max="12" width="3.7109375" style="6" customWidth="1"/>
    <col min="13" max="13" width="3.85546875" style="6" customWidth="1"/>
    <col min="14" max="18" width="4.28515625" style="6" customWidth="1"/>
    <col min="19" max="19" width="8" style="6" customWidth="1"/>
    <col min="20" max="20" width="7" style="6" customWidth="1"/>
    <col min="21" max="22" width="9.140625" style="6"/>
    <col min="23" max="23" width="8" style="6" bestFit="1" customWidth="1"/>
    <col min="24" max="24" width="8.85546875" style="6" bestFit="1" customWidth="1"/>
    <col min="25" max="25" width="8.85546875" style="6" customWidth="1"/>
    <col min="26" max="26" width="3.7109375" style="6" customWidth="1"/>
    <col min="27" max="31" width="9.140625" style="6" customWidth="1"/>
    <col min="32" max="32" width="9.140625" style="6"/>
    <col min="33" max="37" width="7.7109375" style="6" customWidth="1"/>
    <col min="38" max="39" width="8.7109375" style="6" customWidth="1"/>
    <col min="40" max="40" width="11.28515625" style="6" bestFit="1" customWidth="1"/>
    <col min="41" max="41" width="8.85546875" style="6" bestFit="1" customWidth="1"/>
    <col min="42" max="42" width="7.7109375" style="6" bestFit="1" customWidth="1"/>
    <col min="43" max="43" width="15.85546875" style="6" customWidth="1"/>
    <col min="44" max="16384" width="9.140625" style="6"/>
  </cols>
  <sheetData>
    <row r="1" spans="1:43">
      <c r="A1" s="95" t="s">
        <v>42</v>
      </c>
      <c r="B1" s="1" t="s">
        <v>34</v>
      </c>
      <c r="C1" s="95"/>
      <c r="D1" s="95"/>
      <c r="E1" s="95"/>
      <c r="F1" s="95" t="s">
        <v>37</v>
      </c>
      <c r="G1" s="95"/>
      <c r="H1" s="7"/>
      <c r="I1" s="91" t="s">
        <v>140</v>
      </c>
      <c r="J1" s="95"/>
      <c r="K1" s="95"/>
      <c r="L1" s="140"/>
      <c r="M1" s="140"/>
      <c r="N1" s="95"/>
      <c r="O1" s="95"/>
      <c r="P1" s="95"/>
      <c r="Q1" s="95"/>
      <c r="R1" s="95"/>
      <c r="S1" s="95"/>
      <c r="T1" s="95"/>
      <c r="U1" s="95"/>
      <c r="V1" s="95"/>
      <c r="W1" s="95"/>
      <c r="X1" s="95"/>
      <c r="Y1" s="95"/>
      <c r="Z1" s="95"/>
      <c r="AA1" s="95"/>
      <c r="AB1" s="95"/>
      <c r="AC1" s="95"/>
      <c r="AD1" s="95"/>
      <c r="AE1" s="95"/>
      <c r="AF1" s="256" t="s">
        <v>254</v>
      </c>
      <c r="AG1" s="256"/>
      <c r="AH1" s="256"/>
      <c r="AI1" s="256"/>
      <c r="AJ1" s="256"/>
      <c r="AK1" s="256" t="s">
        <v>67</v>
      </c>
      <c r="AL1" s="255"/>
      <c r="AM1" s="255"/>
      <c r="AN1" s="255"/>
      <c r="AO1" s="256" t="s">
        <v>254</v>
      </c>
      <c r="AP1" s="256"/>
      <c r="AQ1" s="255"/>
    </row>
    <row r="2" spans="1:43">
      <c r="A2" s="95"/>
      <c r="B2" s="1" t="s">
        <v>38</v>
      </c>
      <c r="C2" s="95"/>
      <c r="D2" s="95"/>
      <c r="E2" s="95"/>
      <c r="F2" s="95"/>
      <c r="G2" s="95"/>
      <c r="H2" s="95"/>
      <c r="I2" s="95"/>
      <c r="J2" s="95"/>
      <c r="K2" s="95"/>
      <c r="L2" s="95"/>
      <c r="M2" s="95"/>
      <c r="N2" s="95"/>
      <c r="O2" s="95"/>
      <c r="P2" s="95"/>
      <c r="Q2" s="95"/>
      <c r="R2" s="95"/>
      <c r="S2" s="95"/>
      <c r="T2" s="141" t="s">
        <v>12</v>
      </c>
      <c r="U2" s="142">
        <f>DenStatus!C2</f>
        <v>42514</v>
      </c>
      <c r="V2" s="142"/>
      <c r="W2" s="142"/>
      <c r="X2" s="142"/>
      <c r="Y2" s="142"/>
      <c r="Z2" s="95"/>
      <c r="AA2" s="138" t="s">
        <v>8</v>
      </c>
      <c r="AB2" s="156"/>
      <c r="AC2" s="156"/>
      <c r="AD2" s="136" t="s">
        <v>24</v>
      </c>
      <c r="AE2" s="95"/>
      <c r="AF2" s="95"/>
      <c r="AG2" s="304" t="s">
        <v>17</v>
      </c>
      <c r="AH2" s="305"/>
      <c r="AI2" s="305"/>
      <c r="AJ2" s="305"/>
      <c r="AK2" s="306"/>
      <c r="AL2" s="95"/>
      <c r="AM2" s="95"/>
      <c r="AN2" s="95"/>
      <c r="AO2" s="95"/>
      <c r="AP2" s="95"/>
      <c r="AQ2" s="95"/>
    </row>
    <row r="3" spans="1:43">
      <c r="A3" s="96" t="s">
        <v>68</v>
      </c>
      <c r="B3" s="95"/>
      <c r="C3" s="95"/>
      <c r="D3" s="95"/>
      <c r="E3" s="95"/>
      <c r="F3" s="95"/>
      <c r="G3" s="95"/>
      <c r="H3" s="95"/>
      <c r="I3" s="95"/>
      <c r="J3" s="95"/>
      <c r="K3" s="95"/>
      <c r="L3" s="95"/>
      <c r="M3" s="95"/>
      <c r="N3" s="95"/>
      <c r="O3" s="95"/>
      <c r="P3" s="95"/>
      <c r="Q3" s="95"/>
      <c r="R3" s="95"/>
      <c r="S3" s="95"/>
      <c r="T3" s="95"/>
      <c r="U3" s="95"/>
      <c r="V3" s="95"/>
      <c r="W3" s="95"/>
      <c r="X3" s="95"/>
      <c r="Y3" s="95"/>
      <c r="Z3" s="95"/>
      <c r="AA3" s="32" t="s">
        <v>311</v>
      </c>
      <c r="AB3" s="3"/>
      <c r="AC3" s="3"/>
      <c r="AD3" s="186">
        <v>37429</v>
      </c>
      <c r="AE3" s="95"/>
      <c r="AF3" s="95"/>
      <c r="AG3" s="184" t="s">
        <v>26</v>
      </c>
      <c r="AH3" s="307"/>
      <c r="AI3" s="307"/>
      <c r="AJ3" s="307"/>
      <c r="AK3" s="308"/>
      <c r="AL3" s="95"/>
      <c r="AM3" s="95"/>
      <c r="AN3" s="95"/>
      <c r="AO3" s="95"/>
      <c r="AP3" s="95"/>
      <c r="AQ3" s="95"/>
    </row>
    <row r="4" spans="1:43">
      <c r="A4" s="135" t="s">
        <v>5</v>
      </c>
      <c r="B4" s="135"/>
      <c r="C4" s="135" t="s">
        <v>7</v>
      </c>
      <c r="D4" s="135"/>
      <c r="E4" s="174" t="s">
        <v>33</v>
      </c>
      <c r="F4" s="143"/>
      <c r="G4" s="143"/>
      <c r="H4" s="143"/>
      <c r="I4" s="143"/>
      <c r="J4" s="143"/>
      <c r="K4" s="143"/>
      <c r="L4" s="143"/>
      <c r="M4" s="143"/>
      <c r="N4" s="143"/>
      <c r="O4" s="143"/>
      <c r="P4" s="143"/>
      <c r="Q4" s="143"/>
      <c r="R4" s="143"/>
      <c r="S4" s="406" t="s">
        <v>4</v>
      </c>
      <c r="T4" s="366"/>
      <c r="U4" s="366"/>
      <c r="V4" s="367"/>
      <c r="W4" s="242"/>
      <c r="X4" s="242"/>
      <c r="Y4" s="242"/>
      <c r="Z4" s="95"/>
      <c r="AA4" s="32" t="s">
        <v>312</v>
      </c>
      <c r="AB4" s="3"/>
      <c r="AC4" s="3"/>
      <c r="AD4" s="186">
        <v>37429</v>
      </c>
      <c r="AE4" s="95"/>
      <c r="AF4" s="95"/>
      <c r="AG4" s="157" t="s">
        <v>34</v>
      </c>
      <c r="AH4" s="119" t="s">
        <v>48</v>
      </c>
      <c r="AI4" s="119" t="s">
        <v>165</v>
      </c>
      <c r="AJ4" s="119" t="s">
        <v>211</v>
      </c>
      <c r="AK4" s="157" t="s">
        <v>1</v>
      </c>
      <c r="AL4" s="95"/>
      <c r="AM4" s="95"/>
      <c r="AN4" s="95"/>
      <c r="AO4" s="95"/>
      <c r="AP4" s="95"/>
      <c r="AQ4" s="95"/>
    </row>
    <row r="5" spans="1:43">
      <c r="A5" s="136" t="s">
        <v>43</v>
      </c>
      <c r="B5" s="135" t="s">
        <v>40</v>
      </c>
      <c r="C5" s="136" t="s">
        <v>46</v>
      </c>
      <c r="D5" s="146" t="s">
        <v>16</v>
      </c>
      <c r="E5" s="136">
        <v>1</v>
      </c>
      <c r="F5" s="175"/>
      <c r="G5" s="175"/>
      <c r="H5" s="175"/>
      <c r="I5" s="175"/>
      <c r="J5" s="175"/>
      <c r="K5" s="175"/>
      <c r="L5" s="175"/>
      <c r="M5" s="175"/>
      <c r="N5" s="175"/>
      <c r="O5" s="175"/>
      <c r="P5" s="175"/>
      <c r="Q5" s="175"/>
      <c r="R5" s="175"/>
      <c r="S5" s="136" t="s">
        <v>2</v>
      </c>
      <c r="T5" s="136" t="s">
        <v>31</v>
      </c>
      <c r="U5" s="136" t="s">
        <v>24</v>
      </c>
      <c r="V5" s="50" t="s">
        <v>66</v>
      </c>
      <c r="W5" s="55"/>
      <c r="X5" s="55"/>
      <c r="Y5" s="55"/>
      <c r="Z5" s="95"/>
      <c r="AA5" s="2"/>
      <c r="AB5" s="3"/>
      <c r="AC5" s="3"/>
      <c r="AD5" s="186"/>
      <c r="AE5" s="95"/>
      <c r="AF5" s="95"/>
      <c r="AG5" s="251" t="s">
        <v>49</v>
      </c>
      <c r="AH5" s="148" t="s">
        <v>49</v>
      </c>
      <c r="AI5" s="148" t="s">
        <v>49</v>
      </c>
      <c r="AJ5" s="251" t="s">
        <v>49</v>
      </c>
      <c r="AK5" s="251" t="s">
        <v>50</v>
      </c>
      <c r="AL5" s="95"/>
      <c r="AM5" s="95"/>
      <c r="AN5" s="95"/>
      <c r="AO5" s="95"/>
      <c r="AP5" s="95"/>
      <c r="AQ5" s="95"/>
    </row>
    <row r="6" spans="1:43">
      <c r="A6" s="136">
        <v>1</v>
      </c>
      <c r="B6" s="135" t="str">
        <f>DenStatus!C5</f>
        <v>Scout Oath</v>
      </c>
      <c r="C6" s="136">
        <v>1</v>
      </c>
      <c r="D6" s="295">
        <v>1</v>
      </c>
      <c r="E6" s="5"/>
      <c r="F6" s="295"/>
      <c r="G6" s="175"/>
      <c r="H6" s="175"/>
      <c r="I6" s="175"/>
      <c r="J6" s="175"/>
      <c r="K6" s="175"/>
      <c r="L6" s="175"/>
      <c r="M6" s="175"/>
      <c r="N6" s="175"/>
      <c r="O6" s="175"/>
      <c r="P6" s="175"/>
      <c r="Q6" s="175"/>
      <c r="R6" s="175"/>
      <c r="S6" s="136">
        <f t="shared" ref="S6:S12" si="0">COUNTA(E6:R6)</f>
        <v>0</v>
      </c>
      <c r="T6" s="136">
        <f t="shared" ref="T6:T12" si="1">IF(SUM(AG6:AJ6)&gt;=AK6,1,0)</f>
        <v>0</v>
      </c>
      <c r="U6" s="177"/>
      <c r="V6" s="177"/>
      <c r="W6" s="243"/>
      <c r="X6" s="243"/>
      <c r="Y6" s="243"/>
      <c r="Z6" s="95"/>
      <c r="AA6" s="2"/>
      <c r="AB6" s="3"/>
      <c r="AC6" s="3"/>
      <c r="AD6" s="186"/>
      <c r="AE6" s="95"/>
      <c r="AF6" s="95"/>
      <c r="AG6" s="136">
        <f>IF(S6&gt;=C6,1,0)</f>
        <v>0</v>
      </c>
      <c r="AH6" s="136"/>
      <c r="AI6" s="136"/>
      <c r="AJ6" s="136"/>
      <c r="AK6" s="136">
        <v>1</v>
      </c>
      <c r="AL6" s="95"/>
      <c r="AM6" s="95"/>
      <c r="AN6" s="95"/>
      <c r="AO6" s="95"/>
      <c r="AP6" s="95"/>
      <c r="AQ6" s="95"/>
    </row>
    <row r="7" spans="1:43">
      <c r="A7" s="136">
        <f t="shared" ref="A7:A12" si="2">A6+1</f>
        <v>2</v>
      </c>
      <c r="B7" s="135" t="str">
        <f>DenStatus!C6</f>
        <v>Scout Law</v>
      </c>
      <c r="C7" s="136">
        <v>1</v>
      </c>
      <c r="D7" s="295">
        <v>1</v>
      </c>
      <c r="E7" s="5"/>
      <c r="F7" s="295"/>
      <c r="G7" s="175"/>
      <c r="H7" s="175"/>
      <c r="I7" s="175"/>
      <c r="J7" s="117"/>
      <c r="K7" s="175"/>
      <c r="L7" s="175"/>
      <c r="M7" s="175"/>
      <c r="N7" s="175"/>
      <c r="O7" s="175"/>
      <c r="P7" s="175"/>
      <c r="Q7" s="175"/>
      <c r="R7" s="175"/>
      <c r="S7" s="136">
        <f t="shared" si="0"/>
        <v>0</v>
      </c>
      <c r="T7" s="136">
        <f t="shared" si="1"/>
        <v>0</v>
      </c>
      <c r="U7" s="177"/>
      <c r="V7" s="177"/>
      <c r="W7" s="243"/>
      <c r="X7" s="243"/>
      <c r="Y7" s="243"/>
      <c r="Z7" s="95"/>
      <c r="AA7" s="2"/>
      <c r="AB7" s="3"/>
      <c r="AC7" s="3"/>
      <c r="AD7" s="186"/>
      <c r="AE7" s="95"/>
      <c r="AF7" s="95"/>
      <c r="AG7" s="136">
        <f t="shared" ref="AG7:AG12" si="3">IF(S7&gt;=C7,1,0)</f>
        <v>0</v>
      </c>
      <c r="AH7" s="136"/>
      <c r="AI7" s="136"/>
      <c r="AJ7" s="136"/>
      <c r="AK7" s="136">
        <v>1</v>
      </c>
      <c r="AL7" s="95"/>
      <c r="AM7" s="95"/>
      <c r="AN7" s="95"/>
      <c r="AO7" s="95"/>
      <c r="AP7" s="95"/>
      <c r="AQ7" s="95"/>
    </row>
    <row r="8" spans="1:43">
      <c r="A8" s="136">
        <f t="shared" si="2"/>
        <v>3</v>
      </c>
      <c r="B8" s="135" t="str">
        <f>DenStatus!C7</f>
        <v>Cub Scout Sign</v>
      </c>
      <c r="C8" s="136">
        <v>1</v>
      </c>
      <c r="D8" s="295">
        <v>1</v>
      </c>
      <c r="E8" s="5"/>
      <c r="F8" s="295"/>
      <c r="G8" s="175"/>
      <c r="H8" s="175"/>
      <c r="I8" s="175"/>
      <c r="J8" s="175"/>
      <c r="K8" s="175"/>
      <c r="L8" s="175"/>
      <c r="M8" s="175"/>
      <c r="N8" s="175"/>
      <c r="O8" s="175"/>
      <c r="P8" s="175"/>
      <c r="Q8" s="175"/>
      <c r="R8" s="175"/>
      <c r="S8" s="136">
        <f t="shared" si="0"/>
        <v>0</v>
      </c>
      <c r="T8" s="136">
        <f t="shared" si="1"/>
        <v>0</v>
      </c>
      <c r="U8" s="177"/>
      <c r="V8" s="177"/>
      <c r="W8" s="243"/>
      <c r="X8" s="243"/>
      <c r="Y8" s="243"/>
      <c r="Z8" s="95"/>
      <c r="AA8" s="2"/>
      <c r="AB8" s="3"/>
      <c r="AC8" s="3"/>
      <c r="AD8" s="186"/>
      <c r="AE8" s="95"/>
      <c r="AF8" s="95"/>
      <c r="AG8" s="136">
        <f t="shared" si="3"/>
        <v>0</v>
      </c>
      <c r="AH8" s="136"/>
      <c r="AI8" s="136"/>
      <c r="AJ8" s="136"/>
      <c r="AK8" s="136">
        <v>1</v>
      </c>
      <c r="AL8" s="95"/>
      <c r="AM8" s="95"/>
      <c r="AN8" s="95"/>
      <c r="AO8" s="95"/>
      <c r="AP8" s="95"/>
      <c r="AQ8" s="95"/>
    </row>
    <row r="9" spans="1:43">
      <c r="A9" s="136">
        <f t="shared" si="2"/>
        <v>4</v>
      </c>
      <c r="B9" s="135" t="str">
        <f>DenStatus!C8</f>
        <v>Cub Scout Handshake</v>
      </c>
      <c r="C9" s="136">
        <v>1</v>
      </c>
      <c r="D9" s="295">
        <v>1</v>
      </c>
      <c r="E9" s="5"/>
      <c r="F9" s="295"/>
      <c r="G9" s="175"/>
      <c r="H9" s="175"/>
      <c r="I9" s="175"/>
      <c r="J9" s="175"/>
      <c r="K9" s="175"/>
      <c r="L9" s="175"/>
      <c r="M9" s="175"/>
      <c r="N9" s="175"/>
      <c r="O9" s="175"/>
      <c r="P9" s="175"/>
      <c r="Q9" s="175"/>
      <c r="R9" s="175"/>
      <c r="S9" s="136">
        <f t="shared" si="0"/>
        <v>0</v>
      </c>
      <c r="T9" s="136">
        <f t="shared" si="1"/>
        <v>0</v>
      </c>
      <c r="U9" s="177"/>
      <c r="V9" s="177"/>
      <c r="W9" s="243"/>
      <c r="X9" s="243"/>
      <c r="Y9" s="243"/>
      <c r="Z9" s="95"/>
      <c r="AA9" s="2"/>
      <c r="AB9" s="3"/>
      <c r="AC9" s="3"/>
      <c r="AD9" s="186"/>
      <c r="AE9" s="95"/>
      <c r="AF9" s="95"/>
      <c r="AG9" s="136">
        <f t="shared" si="3"/>
        <v>0</v>
      </c>
      <c r="AH9" s="136"/>
      <c r="AI9" s="136"/>
      <c r="AJ9" s="136"/>
      <c r="AK9" s="136">
        <v>1</v>
      </c>
      <c r="AL9" s="95"/>
      <c r="AM9" s="95"/>
      <c r="AN9" s="95"/>
      <c r="AO9" s="95"/>
      <c r="AP9" s="95"/>
      <c r="AQ9" s="95"/>
    </row>
    <row r="10" spans="1:43">
      <c r="A10" s="136">
        <f t="shared" si="2"/>
        <v>5</v>
      </c>
      <c r="B10" s="135" t="str">
        <f>DenStatus!C9</f>
        <v>Cub Scout Motto</v>
      </c>
      <c r="C10" s="136">
        <v>1</v>
      </c>
      <c r="D10" s="295">
        <v>1</v>
      </c>
      <c r="E10" s="5"/>
      <c r="F10" s="295"/>
      <c r="G10" s="175"/>
      <c r="H10" s="175"/>
      <c r="I10" s="175"/>
      <c r="J10" s="175"/>
      <c r="K10" s="175"/>
      <c r="L10" s="175"/>
      <c r="M10" s="175"/>
      <c r="N10" s="175"/>
      <c r="O10" s="175"/>
      <c r="P10" s="175"/>
      <c r="Q10" s="175"/>
      <c r="R10" s="175"/>
      <c r="S10" s="136">
        <f t="shared" si="0"/>
        <v>0</v>
      </c>
      <c r="T10" s="136">
        <f t="shared" si="1"/>
        <v>0</v>
      </c>
      <c r="U10" s="177"/>
      <c r="V10" s="177"/>
      <c r="W10" s="243"/>
      <c r="X10" s="243"/>
      <c r="Y10" s="243"/>
      <c r="Z10" s="95"/>
      <c r="AA10" s="2"/>
      <c r="AB10" s="3"/>
      <c r="AC10" s="3"/>
      <c r="AD10" s="186"/>
      <c r="AE10" s="95"/>
      <c r="AF10" s="95"/>
      <c r="AG10" s="136">
        <f t="shared" si="3"/>
        <v>0</v>
      </c>
      <c r="AH10" s="136"/>
      <c r="AI10" s="136"/>
      <c r="AJ10" s="136"/>
      <c r="AK10" s="136">
        <v>1</v>
      </c>
      <c r="AL10" s="95"/>
      <c r="AM10" s="95"/>
      <c r="AN10" s="95"/>
      <c r="AO10" s="95"/>
      <c r="AP10" s="95"/>
      <c r="AQ10" s="95"/>
    </row>
    <row r="11" spans="1:43">
      <c r="A11" s="136">
        <f t="shared" si="2"/>
        <v>6</v>
      </c>
      <c r="B11" s="135" t="str">
        <f>DenStatus!C10</f>
        <v>Cub Scout Salute</v>
      </c>
      <c r="C11" s="136">
        <v>1</v>
      </c>
      <c r="D11" s="295">
        <v>1</v>
      </c>
      <c r="E11" s="5"/>
      <c r="F11" s="295"/>
      <c r="G11" s="175"/>
      <c r="H11" s="175"/>
      <c r="I11" s="175"/>
      <c r="J11" s="175"/>
      <c r="K11" s="175"/>
      <c r="L11" s="175"/>
      <c r="M11" s="175"/>
      <c r="N11" s="175"/>
      <c r="O11" s="175"/>
      <c r="P11" s="175"/>
      <c r="Q11" s="175"/>
      <c r="R11" s="175"/>
      <c r="S11" s="136">
        <f t="shared" si="0"/>
        <v>0</v>
      </c>
      <c r="T11" s="136">
        <f t="shared" si="1"/>
        <v>0</v>
      </c>
      <c r="U11" s="177"/>
      <c r="V11" s="177"/>
      <c r="W11" s="243"/>
      <c r="X11" s="243"/>
      <c r="Y11" s="243"/>
      <c r="Z11" s="95"/>
      <c r="AA11" s="2"/>
      <c r="AB11" s="3"/>
      <c r="AC11" s="3"/>
      <c r="AD11" s="186"/>
      <c r="AE11" s="95"/>
      <c r="AF11" s="95"/>
      <c r="AG11" s="136">
        <f t="shared" si="3"/>
        <v>0</v>
      </c>
      <c r="AH11" s="136"/>
      <c r="AI11" s="136"/>
      <c r="AJ11" s="136"/>
      <c r="AK11" s="136">
        <v>1</v>
      </c>
      <c r="AL11" s="95"/>
      <c r="AM11" s="95"/>
      <c r="AN11" s="95"/>
      <c r="AO11" s="95"/>
      <c r="AP11" s="95"/>
      <c r="AQ11" s="95"/>
    </row>
    <row r="12" spans="1:43" ht="13.5" thickBot="1">
      <c r="A12" s="258">
        <f t="shared" si="2"/>
        <v>7</v>
      </c>
      <c r="B12" s="185" t="str">
        <f>DenStatus!C11</f>
        <v>Child Protection</v>
      </c>
      <c r="C12" s="258">
        <v>1</v>
      </c>
      <c r="D12" s="259">
        <v>1</v>
      </c>
      <c r="E12" s="179"/>
      <c r="F12" s="259"/>
      <c r="G12" s="260"/>
      <c r="H12" s="260"/>
      <c r="I12" s="260"/>
      <c r="J12" s="260"/>
      <c r="K12" s="260"/>
      <c r="L12" s="260"/>
      <c r="M12" s="260"/>
      <c r="N12" s="260"/>
      <c r="O12" s="260"/>
      <c r="P12" s="260"/>
      <c r="Q12" s="260"/>
      <c r="R12" s="260"/>
      <c r="S12" s="258">
        <f t="shared" si="0"/>
        <v>0</v>
      </c>
      <c r="T12" s="258">
        <f t="shared" si="1"/>
        <v>0</v>
      </c>
      <c r="U12" s="261"/>
      <c r="V12" s="261"/>
      <c r="W12" s="243"/>
      <c r="X12" s="243"/>
      <c r="Y12" s="243"/>
      <c r="Z12" s="95"/>
      <c r="AA12" s="2"/>
      <c r="AB12" s="3"/>
      <c r="AC12" s="3"/>
      <c r="AD12" s="186"/>
      <c r="AE12" s="95"/>
      <c r="AF12" s="95"/>
      <c r="AG12" s="136">
        <f t="shared" si="3"/>
        <v>0</v>
      </c>
      <c r="AH12" s="136"/>
      <c r="AI12" s="136"/>
      <c r="AJ12" s="136"/>
      <c r="AK12" s="136">
        <v>1</v>
      </c>
      <c r="AL12" s="95"/>
      <c r="AM12" s="95"/>
      <c r="AN12" s="95"/>
      <c r="AO12" s="95"/>
      <c r="AP12" s="95"/>
      <c r="AQ12" s="95"/>
    </row>
    <row r="13" spans="1:43">
      <c r="A13" s="192"/>
      <c r="B13" s="148" t="s">
        <v>60</v>
      </c>
      <c r="C13" s="149">
        <f>IF(SUM(T6:T12)&gt;=7,"X",0)</f>
        <v>0</v>
      </c>
      <c r="D13" s="223" t="s">
        <v>284</v>
      </c>
      <c r="E13" s="145"/>
      <c r="F13" s="152"/>
      <c r="G13" s="152"/>
      <c r="H13" s="152"/>
      <c r="I13" s="152"/>
      <c r="J13" s="152"/>
      <c r="K13" s="152"/>
      <c r="L13" s="152"/>
      <c r="M13" s="152"/>
      <c r="N13" s="152"/>
      <c r="O13" s="152"/>
      <c r="P13" s="152"/>
      <c r="Q13" s="152"/>
      <c r="R13" s="152"/>
      <c r="S13" s="152"/>
      <c r="T13" s="152"/>
      <c r="U13" s="178"/>
      <c r="V13" s="155"/>
      <c r="W13" s="155"/>
      <c r="X13" s="155"/>
      <c r="Y13" s="155"/>
      <c r="Z13" s="95"/>
      <c r="AA13" s="2"/>
      <c r="AB13" s="3"/>
      <c r="AC13" s="3"/>
      <c r="AD13" s="186"/>
      <c r="AE13" s="95"/>
      <c r="AF13" s="95"/>
      <c r="AG13" s="95"/>
      <c r="AH13" s="95"/>
      <c r="AI13" s="95"/>
      <c r="AJ13" s="95"/>
      <c r="AK13" s="95"/>
      <c r="AL13" s="95"/>
      <c r="AM13" s="95"/>
      <c r="AN13" s="95"/>
      <c r="AO13" s="95"/>
      <c r="AP13" s="95"/>
      <c r="AQ13" s="95"/>
    </row>
    <row r="14" spans="1:43">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2"/>
      <c r="AB14" s="3"/>
      <c r="AC14" s="3"/>
      <c r="AD14" s="186"/>
      <c r="AE14" s="95"/>
      <c r="AF14" s="95"/>
      <c r="AG14" s="104" t="s">
        <v>112</v>
      </c>
      <c r="AH14" s="105"/>
      <c r="AI14" s="105"/>
      <c r="AJ14" s="143"/>
      <c r="AK14" s="144"/>
      <c r="AL14" s="95"/>
      <c r="AM14" s="95"/>
      <c r="AN14" s="95"/>
      <c r="AO14" s="95"/>
      <c r="AP14" s="95"/>
      <c r="AQ14" s="95"/>
    </row>
    <row r="15" spans="1:43">
      <c r="A15" s="96" t="s">
        <v>317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2"/>
      <c r="AB15" s="3"/>
      <c r="AC15" s="3"/>
      <c r="AD15" s="186"/>
      <c r="AE15" s="95"/>
      <c r="AF15" s="95"/>
      <c r="AG15" s="138" t="s">
        <v>26</v>
      </c>
      <c r="AH15" s="143"/>
      <c r="AI15" s="143"/>
      <c r="AJ15" s="143"/>
      <c r="AK15" s="144"/>
      <c r="AL15" s="95"/>
      <c r="AM15" s="95"/>
      <c r="AN15" s="95"/>
      <c r="AO15" s="95"/>
      <c r="AP15" s="95"/>
      <c r="AQ15" s="95"/>
    </row>
    <row r="16" spans="1:43">
      <c r="A16" s="49" t="s">
        <v>54</v>
      </c>
      <c r="B16" s="135"/>
      <c r="C16" s="135" t="s">
        <v>7</v>
      </c>
      <c r="D16" s="135"/>
      <c r="E16" s="138" t="s">
        <v>33</v>
      </c>
      <c r="F16" s="143"/>
      <c r="G16" s="143"/>
      <c r="H16" s="143"/>
      <c r="I16" s="143"/>
      <c r="J16" s="143"/>
      <c r="K16" s="143"/>
      <c r="L16" s="143"/>
      <c r="M16" s="143"/>
      <c r="N16" s="143"/>
      <c r="O16" s="143"/>
      <c r="P16" s="143"/>
      <c r="Q16" s="143"/>
      <c r="R16" s="143"/>
      <c r="S16" s="365" t="s">
        <v>57</v>
      </c>
      <c r="T16" s="366"/>
      <c r="U16" s="366"/>
      <c r="V16" s="367"/>
      <c r="W16" s="242"/>
      <c r="X16" s="242"/>
      <c r="Y16" s="242"/>
      <c r="Z16" s="95"/>
      <c r="AA16" s="2"/>
      <c r="AB16" s="3"/>
      <c r="AC16" s="3"/>
      <c r="AD16" s="186"/>
      <c r="AE16" s="95"/>
      <c r="AF16" s="95"/>
      <c r="AG16" s="157" t="s">
        <v>34</v>
      </c>
      <c r="AH16" s="119" t="s">
        <v>48</v>
      </c>
      <c r="AI16" s="119" t="s">
        <v>165</v>
      </c>
      <c r="AJ16" s="119" t="s">
        <v>211</v>
      </c>
      <c r="AK16" s="157" t="s">
        <v>1</v>
      </c>
      <c r="AL16" s="95"/>
      <c r="AM16" s="95"/>
      <c r="AN16" s="95"/>
      <c r="AO16" s="95"/>
      <c r="AP16" s="95"/>
      <c r="AQ16" s="95"/>
    </row>
    <row r="17" spans="1:43">
      <c r="A17" s="136" t="s">
        <v>43</v>
      </c>
      <c r="B17" s="135" t="s">
        <v>40</v>
      </c>
      <c r="C17" s="136" t="s">
        <v>46</v>
      </c>
      <c r="D17" s="136" t="s">
        <v>16</v>
      </c>
      <c r="E17" s="295"/>
      <c r="F17" s="175"/>
      <c r="G17" s="175"/>
      <c r="H17" s="175"/>
      <c r="I17" s="175"/>
      <c r="J17" s="175"/>
      <c r="K17" s="175"/>
      <c r="L17" s="175"/>
      <c r="M17" s="175"/>
      <c r="N17" s="175"/>
      <c r="O17" s="175"/>
      <c r="P17" s="175"/>
      <c r="Q17" s="175"/>
      <c r="R17" s="175"/>
      <c r="S17" s="149" t="s">
        <v>2</v>
      </c>
      <c r="T17" s="149" t="s">
        <v>31</v>
      </c>
      <c r="U17" s="149" t="s">
        <v>24</v>
      </c>
      <c r="V17" s="50" t="s">
        <v>66</v>
      </c>
      <c r="W17" s="55"/>
      <c r="X17" s="55"/>
      <c r="Y17" s="55"/>
      <c r="Z17" s="95"/>
      <c r="AA17" s="2"/>
      <c r="AB17" s="3"/>
      <c r="AC17" s="3"/>
      <c r="AD17" s="186"/>
      <c r="AE17" s="95"/>
      <c r="AF17" s="95"/>
      <c r="AG17" s="251" t="s">
        <v>49</v>
      </c>
      <c r="AH17" s="148" t="s">
        <v>49</v>
      </c>
      <c r="AI17" s="148" t="s">
        <v>49</v>
      </c>
      <c r="AJ17" s="251" t="s">
        <v>49</v>
      </c>
      <c r="AK17" s="251" t="s">
        <v>50</v>
      </c>
      <c r="AL17" s="95"/>
      <c r="AM17" s="95"/>
      <c r="AN17" s="95"/>
      <c r="AO17" s="95"/>
      <c r="AP17" s="95"/>
      <c r="AQ17" s="95"/>
    </row>
    <row r="18" spans="1:43">
      <c r="A18" s="357">
        <v>1</v>
      </c>
      <c r="B18" s="400" t="str">
        <f>DenStatus!C15</f>
        <v>Cast Iron Chef</v>
      </c>
      <c r="C18" s="357">
        <v>2</v>
      </c>
      <c r="D18" s="357">
        <v>3</v>
      </c>
      <c r="E18" s="136">
        <v>1</v>
      </c>
      <c r="F18" s="136">
        <v>2</v>
      </c>
      <c r="G18" s="136">
        <v>3</v>
      </c>
      <c r="H18" s="203"/>
      <c r="I18" s="203"/>
      <c r="J18" s="203"/>
      <c r="K18" s="203"/>
      <c r="L18" s="203"/>
      <c r="M18" s="203"/>
      <c r="N18" s="203"/>
      <c r="O18" s="203"/>
      <c r="P18" s="203"/>
      <c r="Q18" s="203"/>
      <c r="R18" s="203"/>
      <c r="S18" s="357">
        <f>COUNTA(E19:R19)</f>
        <v>0</v>
      </c>
      <c r="T18" s="357">
        <f>IF(SUM(AG18:AJ19)&gt;=AK18,1,0)</f>
        <v>0</v>
      </c>
      <c r="U18" s="377"/>
      <c r="V18" s="377"/>
      <c r="W18" s="244"/>
      <c r="X18" s="244"/>
      <c r="Y18" s="244"/>
      <c r="Z18" s="95"/>
      <c r="AA18" s="2"/>
      <c r="AB18" s="3"/>
      <c r="AC18" s="3"/>
      <c r="AD18" s="186"/>
      <c r="AE18" s="95"/>
      <c r="AF18" s="95"/>
      <c r="AG18" s="357">
        <f>IF(COUNTA(E19:F19)&gt;=2,1,0)</f>
        <v>0</v>
      </c>
      <c r="AH18" s="357"/>
      <c r="AI18" s="357"/>
      <c r="AJ18" s="357"/>
      <c r="AK18" s="357">
        <v>1</v>
      </c>
      <c r="AL18" s="95"/>
      <c r="AM18" s="95"/>
      <c r="AN18" s="95"/>
      <c r="AO18" s="95"/>
      <c r="AP18" s="95"/>
      <c r="AQ18" s="95"/>
    </row>
    <row r="19" spans="1:43" ht="13.5" thickBot="1">
      <c r="A19" s="394"/>
      <c r="B19" s="396"/>
      <c r="C19" s="394"/>
      <c r="D19" s="356"/>
      <c r="E19" s="179"/>
      <c r="F19" s="179"/>
      <c r="G19" s="179"/>
      <c r="H19" s="210"/>
      <c r="I19" s="210"/>
      <c r="J19" s="210"/>
      <c r="K19" s="210"/>
      <c r="L19" s="210"/>
      <c r="M19" s="210"/>
      <c r="N19" s="197"/>
      <c r="O19" s="197"/>
      <c r="P19" s="197"/>
      <c r="Q19" s="197"/>
      <c r="R19" s="197"/>
      <c r="S19" s="356"/>
      <c r="T19" s="356"/>
      <c r="U19" s="376"/>
      <c r="V19" s="376"/>
      <c r="W19" s="244"/>
      <c r="X19" s="244"/>
      <c r="Y19" s="244"/>
      <c r="Z19" s="95"/>
      <c r="AA19" s="2"/>
      <c r="AB19" s="3"/>
      <c r="AC19" s="3"/>
      <c r="AD19" s="186"/>
      <c r="AE19" s="95"/>
      <c r="AF19" s="95"/>
      <c r="AG19" s="343"/>
      <c r="AH19" s="343"/>
      <c r="AI19" s="343"/>
      <c r="AJ19" s="343"/>
      <c r="AK19" s="343"/>
      <c r="AL19" s="95"/>
      <c r="AM19" s="95"/>
      <c r="AN19" s="95"/>
      <c r="AO19" s="95"/>
      <c r="AP19" s="95"/>
      <c r="AQ19" s="95"/>
    </row>
    <row r="20" spans="1:43">
      <c r="A20" s="360">
        <f>A18+1</f>
        <v>2</v>
      </c>
      <c r="B20" s="390" t="str">
        <f>DenStatus!C16</f>
        <v>Duty to God &amp; You</v>
      </c>
      <c r="C20" s="342">
        <v>3</v>
      </c>
      <c r="D20" s="360">
        <v>4</v>
      </c>
      <c r="E20" s="180">
        <v>1</v>
      </c>
      <c r="F20" s="180">
        <v>2</v>
      </c>
      <c r="G20" s="180">
        <v>3</v>
      </c>
      <c r="H20" s="180">
        <v>4</v>
      </c>
      <c r="I20" s="200"/>
      <c r="J20" s="201"/>
      <c r="K20" s="201"/>
      <c r="L20" s="201"/>
      <c r="M20" s="201"/>
      <c r="N20" s="199"/>
      <c r="O20" s="199"/>
      <c r="P20" s="199"/>
      <c r="Q20" s="199"/>
      <c r="R20" s="199"/>
      <c r="S20" s="360">
        <f>COUNTA(E21:R21)</f>
        <v>0</v>
      </c>
      <c r="T20" s="360">
        <f>IF(SUM(AG20:AJ21)&gt;=AK20,1,0)</f>
        <v>0</v>
      </c>
      <c r="U20" s="375"/>
      <c r="V20" s="375"/>
      <c r="W20" s="244"/>
      <c r="X20" s="244"/>
      <c r="Y20" s="244"/>
      <c r="Z20" s="95"/>
      <c r="AA20" s="2"/>
      <c r="AB20" s="3"/>
      <c r="AC20" s="3"/>
      <c r="AD20" s="186"/>
      <c r="AE20" s="95"/>
      <c r="AF20" s="95"/>
      <c r="AG20" s="360">
        <f>IF(COUNTA(E21)&gt;=1,1,0)</f>
        <v>0</v>
      </c>
      <c r="AH20" s="360">
        <f>IF(COUNTA(F21:H21)&gt;=2,1,0)</f>
        <v>0</v>
      </c>
      <c r="AI20" s="360"/>
      <c r="AJ20" s="360"/>
      <c r="AK20" s="360">
        <v>2</v>
      </c>
      <c r="AL20" s="95"/>
      <c r="AM20" s="95"/>
      <c r="AN20" s="95"/>
      <c r="AO20" s="95"/>
      <c r="AP20" s="95"/>
      <c r="AQ20" s="95"/>
    </row>
    <row r="21" spans="1:43" ht="13.5" thickBot="1">
      <c r="A21" s="394"/>
      <c r="B21" s="396"/>
      <c r="C21" s="394"/>
      <c r="D21" s="356"/>
      <c r="E21" s="179"/>
      <c r="F21" s="179"/>
      <c r="G21" s="179"/>
      <c r="H21" s="179"/>
      <c r="I21" s="196"/>
      <c r="J21" s="197"/>
      <c r="K21" s="197"/>
      <c r="L21" s="197"/>
      <c r="M21" s="197"/>
      <c r="N21" s="197"/>
      <c r="O21" s="197"/>
      <c r="P21" s="197"/>
      <c r="Q21" s="197"/>
      <c r="R21" s="197"/>
      <c r="S21" s="394"/>
      <c r="T21" s="394"/>
      <c r="U21" s="376"/>
      <c r="V21" s="376"/>
      <c r="W21" s="244"/>
      <c r="X21" s="244"/>
      <c r="Y21" s="244"/>
      <c r="Z21" s="95"/>
      <c r="AA21" s="2"/>
      <c r="AB21" s="3"/>
      <c r="AC21" s="3"/>
      <c r="AD21" s="186"/>
      <c r="AE21" s="95"/>
      <c r="AF21" s="95"/>
      <c r="AG21" s="343"/>
      <c r="AH21" s="343"/>
      <c r="AI21" s="343"/>
      <c r="AJ21" s="343"/>
      <c r="AK21" s="343"/>
      <c r="AL21" s="95"/>
      <c r="AM21" s="95"/>
      <c r="AN21" s="95"/>
      <c r="AO21" s="95"/>
      <c r="AP21" s="95"/>
      <c r="AQ21" s="95"/>
    </row>
    <row r="22" spans="1:43">
      <c r="A22" s="360">
        <f>A20+1</f>
        <v>3</v>
      </c>
      <c r="B22" s="390" t="str">
        <f>DenStatus!C17</f>
        <v>First Responder</v>
      </c>
      <c r="C22" s="392" t="s">
        <v>318</v>
      </c>
      <c r="D22" s="360">
        <v>16</v>
      </c>
      <c r="E22" s="180">
        <v>1</v>
      </c>
      <c r="F22" s="180" t="s">
        <v>150</v>
      </c>
      <c r="G22" s="180" t="s">
        <v>151</v>
      </c>
      <c r="H22" s="180" t="s">
        <v>152</v>
      </c>
      <c r="I22" s="180" t="s">
        <v>153</v>
      </c>
      <c r="J22" s="182" t="s">
        <v>172</v>
      </c>
      <c r="K22" s="182">
        <v>3</v>
      </c>
      <c r="L22" s="182">
        <v>4</v>
      </c>
      <c r="M22" s="182" t="s">
        <v>200</v>
      </c>
      <c r="N22" s="182" t="s">
        <v>201</v>
      </c>
      <c r="O22" s="182" t="s">
        <v>202</v>
      </c>
      <c r="P22" s="182" t="s">
        <v>203</v>
      </c>
      <c r="Q22" s="182" t="s">
        <v>204</v>
      </c>
      <c r="R22" s="182" t="s">
        <v>205</v>
      </c>
      <c r="S22" s="360">
        <f>SUM(COUNTA(E23:R23)+COUNTA(E25:R25))</f>
        <v>0</v>
      </c>
      <c r="T22" s="360">
        <f>IF(AG22&gt;=1,(IF(SUM(AH22:AJ25)&gt;=5,1,0)),0)</f>
        <v>0</v>
      </c>
      <c r="U22" s="340"/>
      <c r="V22" s="375"/>
      <c r="W22" s="244"/>
      <c r="X22" s="244"/>
      <c r="Y22" s="244"/>
      <c r="Z22" s="95"/>
      <c r="AA22" s="2"/>
      <c r="AB22" s="3"/>
      <c r="AC22" s="3"/>
      <c r="AD22" s="186"/>
      <c r="AE22" s="95"/>
      <c r="AF22" s="95"/>
      <c r="AG22" s="360">
        <f>IF(COUNTA(E23)&gt;=1,1,0)</f>
        <v>0</v>
      </c>
      <c r="AH22" s="360">
        <f>IF(COUNTA(F23:J23)&gt;=5,1,0)</f>
        <v>0</v>
      </c>
      <c r="AI22" s="360">
        <f>COUNTA(K23:L23)+COUNTA(H25:J25)</f>
        <v>0</v>
      </c>
      <c r="AJ22" s="360">
        <f>IF((COUNTA(M23:R23)+COUNTA(E25:G25))&gt;=5,1,0)</f>
        <v>0</v>
      </c>
      <c r="AK22" s="360">
        <v>6</v>
      </c>
      <c r="AL22" s="95"/>
      <c r="AM22" s="95"/>
      <c r="AN22" s="95"/>
      <c r="AO22" s="95"/>
      <c r="AP22" s="95"/>
      <c r="AQ22" s="95"/>
    </row>
    <row r="23" spans="1:43" ht="13.5" thickBot="1">
      <c r="A23" s="389"/>
      <c r="B23" s="391"/>
      <c r="C23" s="389"/>
      <c r="D23" s="344"/>
      <c r="E23" s="179"/>
      <c r="F23" s="179"/>
      <c r="G23" s="179"/>
      <c r="H23" s="179"/>
      <c r="I23" s="179"/>
      <c r="J23" s="179"/>
      <c r="K23" s="179"/>
      <c r="L23" s="179"/>
      <c r="M23" s="179"/>
      <c r="N23" s="179"/>
      <c r="O23" s="179"/>
      <c r="P23" s="179"/>
      <c r="Q23" s="179"/>
      <c r="R23" s="179"/>
      <c r="S23" s="389"/>
      <c r="T23" s="389"/>
      <c r="U23" s="393"/>
      <c r="V23" s="393"/>
      <c r="W23" s="244"/>
      <c r="X23" s="244"/>
      <c r="Y23" s="244"/>
      <c r="Z23" s="95"/>
      <c r="AA23" s="2"/>
      <c r="AB23" s="3"/>
      <c r="AC23" s="3"/>
      <c r="AD23" s="186"/>
      <c r="AE23" s="95"/>
      <c r="AF23" s="95"/>
      <c r="AG23" s="328"/>
      <c r="AH23" s="328"/>
      <c r="AI23" s="328"/>
      <c r="AJ23" s="328"/>
      <c r="AK23" s="328"/>
      <c r="AL23" s="95"/>
      <c r="AM23" s="95"/>
      <c r="AN23" s="95"/>
      <c r="AO23" s="95"/>
      <c r="AP23" s="95"/>
      <c r="AQ23" s="95"/>
    </row>
    <row r="24" spans="1:43">
      <c r="A24" s="344"/>
      <c r="B24" s="346"/>
      <c r="C24" s="344"/>
      <c r="D24" s="344"/>
      <c r="E24" s="53" t="s">
        <v>206</v>
      </c>
      <c r="F24" s="53" t="s">
        <v>207</v>
      </c>
      <c r="G24" s="53" t="s">
        <v>208</v>
      </c>
      <c r="H24" s="53">
        <v>6</v>
      </c>
      <c r="I24" s="53">
        <v>7</v>
      </c>
      <c r="J24" s="53">
        <v>8</v>
      </c>
      <c r="K24" s="201"/>
      <c r="L24" s="201"/>
      <c r="M24" s="201"/>
      <c r="N24" s="201"/>
      <c r="O24" s="201"/>
      <c r="P24" s="201"/>
      <c r="Q24" s="201"/>
      <c r="R24" s="55"/>
      <c r="S24" s="344"/>
      <c r="T24" s="344"/>
      <c r="U24" s="328"/>
      <c r="V24" s="328"/>
      <c r="W24" s="245"/>
      <c r="X24" s="245"/>
      <c r="Y24" s="245"/>
      <c r="Z24" s="95"/>
      <c r="AA24" s="2"/>
      <c r="AB24" s="3"/>
      <c r="AC24" s="3"/>
      <c r="AD24" s="186"/>
      <c r="AE24" s="95"/>
      <c r="AF24" s="95"/>
      <c r="AG24" s="328"/>
      <c r="AH24" s="328"/>
      <c r="AI24" s="328"/>
      <c r="AJ24" s="328"/>
      <c r="AK24" s="328"/>
      <c r="AL24" s="95"/>
      <c r="AM24" s="95"/>
      <c r="AN24" s="95"/>
      <c r="AO24" s="95"/>
      <c r="AP24" s="95"/>
      <c r="AQ24" s="95"/>
    </row>
    <row r="25" spans="1:43" ht="13.5" thickBot="1">
      <c r="A25" s="356"/>
      <c r="B25" s="387"/>
      <c r="C25" s="356"/>
      <c r="D25" s="356"/>
      <c r="E25" s="179"/>
      <c r="F25" s="179"/>
      <c r="G25" s="179"/>
      <c r="H25" s="179"/>
      <c r="I25" s="179"/>
      <c r="J25" s="179"/>
      <c r="K25" s="210"/>
      <c r="L25" s="210"/>
      <c r="M25" s="210"/>
      <c r="N25" s="210"/>
      <c r="O25" s="210"/>
      <c r="P25" s="210"/>
      <c r="Q25" s="210"/>
      <c r="R25" s="55"/>
      <c r="S25" s="356"/>
      <c r="T25" s="356"/>
      <c r="U25" s="343"/>
      <c r="V25" s="343"/>
      <c r="W25" s="245"/>
      <c r="X25" s="245"/>
      <c r="Y25" s="245"/>
      <c r="Z25" s="95"/>
      <c r="AA25" s="2"/>
      <c r="AB25" s="3"/>
      <c r="AC25" s="3"/>
      <c r="AD25" s="186"/>
      <c r="AE25" s="95"/>
      <c r="AF25" s="95"/>
      <c r="AG25" s="343"/>
      <c r="AH25" s="343"/>
      <c r="AI25" s="343"/>
      <c r="AJ25" s="343"/>
      <c r="AK25" s="343"/>
      <c r="AL25" s="95"/>
      <c r="AM25" s="95"/>
      <c r="AN25" s="95"/>
      <c r="AO25" s="95"/>
      <c r="AP25" s="95"/>
      <c r="AQ25" s="95"/>
    </row>
    <row r="26" spans="1:43" ht="12.75" customHeight="1">
      <c r="A26" s="360">
        <f>A22+1</f>
        <v>4</v>
      </c>
      <c r="B26" s="401" t="str">
        <f>DenStatus!C18</f>
        <v>Stronger, Faster, Higher</v>
      </c>
      <c r="C26" s="360">
        <v>9</v>
      </c>
      <c r="D26" s="360">
        <v>11</v>
      </c>
      <c r="E26" s="180">
        <v>1</v>
      </c>
      <c r="F26" s="180" t="s">
        <v>150</v>
      </c>
      <c r="G26" s="180" t="s">
        <v>151</v>
      </c>
      <c r="H26" s="180" t="s">
        <v>152</v>
      </c>
      <c r="I26" s="180" t="s">
        <v>153</v>
      </c>
      <c r="J26" s="180" t="s">
        <v>172</v>
      </c>
      <c r="K26" s="182" t="s">
        <v>173</v>
      </c>
      <c r="L26" s="182">
        <v>3</v>
      </c>
      <c r="M26" s="182">
        <v>4</v>
      </c>
      <c r="N26" s="182">
        <v>5</v>
      </c>
      <c r="O26" s="182">
        <v>6</v>
      </c>
      <c r="P26" s="201"/>
      <c r="Q26" s="201"/>
      <c r="R26" s="201"/>
      <c r="S26" s="360">
        <f>COUNTA(E27:R27)</f>
        <v>0</v>
      </c>
      <c r="T26" s="360">
        <f>IF(SUM(AG26:AJ27)&gt;=AK26,1,0)</f>
        <v>0</v>
      </c>
      <c r="U26" s="375"/>
      <c r="V26" s="375"/>
      <c r="W26" s="244"/>
      <c r="X26" s="244"/>
      <c r="Y26" s="244"/>
      <c r="Z26" s="95"/>
      <c r="AA26" s="2"/>
      <c r="AB26" s="3"/>
      <c r="AC26" s="3"/>
      <c r="AD26" s="186"/>
      <c r="AE26" s="95"/>
      <c r="AF26" s="95"/>
      <c r="AG26" s="360">
        <f>IF(COUNTA(E27:L27)&gt;=8,1,0)</f>
        <v>0</v>
      </c>
      <c r="AH26" s="360">
        <f>IF(COUNTA(M27:O27)&gt;=1,1,0)</f>
        <v>0</v>
      </c>
      <c r="AI26" s="360"/>
      <c r="AJ26" s="360"/>
      <c r="AK26" s="360">
        <v>2</v>
      </c>
      <c r="AL26" s="95"/>
      <c r="AM26" s="95"/>
      <c r="AN26" s="95"/>
      <c r="AO26" s="95"/>
      <c r="AP26" s="95"/>
      <c r="AQ26" s="95"/>
    </row>
    <row r="27" spans="1:43" ht="13.5" thickBot="1">
      <c r="A27" s="356"/>
      <c r="B27" s="387"/>
      <c r="C27" s="356"/>
      <c r="D27" s="356"/>
      <c r="E27" s="183"/>
      <c r="F27" s="183"/>
      <c r="G27" s="183"/>
      <c r="H27" s="183"/>
      <c r="I27" s="183"/>
      <c r="J27" s="183"/>
      <c r="K27" s="183"/>
      <c r="L27" s="183"/>
      <c r="M27" s="183"/>
      <c r="N27" s="183"/>
      <c r="O27" s="183"/>
      <c r="P27" s="205"/>
      <c r="Q27" s="205"/>
      <c r="R27" s="205"/>
      <c r="S27" s="356"/>
      <c r="T27" s="356"/>
      <c r="U27" s="376"/>
      <c r="V27" s="376"/>
      <c r="W27" s="244"/>
      <c r="X27" s="244"/>
      <c r="Y27" s="244"/>
      <c r="Z27" s="95"/>
      <c r="AA27" s="2"/>
      <c r="AB27" s="3"/>
      <c r="AC27" s="3"/>
      <c r="AD27" s="186"/>
      <c r="AE27" s="95"/>
      <c r="AF27" s="95"/>
      <c r="AG27" s="343"/>
      <c r="AH27" s="343"/>
      <c r="AI27" s="343"/>
      <c r="AJ27" s="343"/>
      <c r="AK27" s="343"/>
      <c r="AL27" s="95"/>
      <c r="AM27" s="95"/>
      <c r="AN27" s="95"/>
      <c r="AO27" s="95"/>
      <c r="AP27" s="95"/>
      <c r="AQ27" s="95"/>
    </row>
    <row r="28" spans="1:43">
      <c r="A28" s="360">
        <f>A26+1</f>
        <v>5</v>
      </c>
      <c r="B28" s="390" t="str">
        <f>DenStatus!C19</f>
        <v>Webelos Walkabout</v>
      </c>
      <c r="C28" s="360">
        <v>5</v>
      </c>
      <c r="D28" s="360">
        <v>6</v>
      </c>
      <c r="E28" s="263">
        <v>1</v>
      </c>
      <c r="F28" s="263">
        <v>2</v>
      </c>
      <c r="G28" s="263">
        <v>3</v>
      </c>
      <c r="H28" s="263">
        <v>4</v>
      </c>
      <c r="I28" s="263">
        <v>5</v>
      </c>
      <c r="J28" s="263">
        <v>6</v>
      </c>
      <c r="K28" s="296"/>
      <c r="L28" s="207"/>
      <c r="M28" s="207"/>
      <c r="N28" s="207"/>
      <c r="O28" s="207"/>
      <c r="P28" s="207"/>
      <c r="Q28" s="207"/>
      <c r="R28" s="207"/>
      <c r="S28" s="360">
        <f>COUNTA(E29:R29)</f>
        <v>0</v>
      </c>
      <c r="T28" s="360">
        <f>IF(SUM(AG28:AJ29)&gt;=AK28,1,0)</f>
        <v>0</v>
      </c>
      <c r="U28" s="375"/>
      <c r="V28" s="375"/>
      <c r="W28" s="244"/>
      <c r="X28" s="244"/>
      <c r="Y28" s="244"/>
      <c r="Z28" s="95"/>
      <c r="AA28" s="2"/>
      <c r="AB28" s="3"/>
      <c r="AC28" s="3"/>
      <c r="AD28" s="186"/>
      <c r="AE28" s="95"/>
      <c r="AF28" s="95"/>
      <c r="AG28" s="360">
        <f>IF(COUNTA(E29:H29)&gt;=4,1,0)</f>
        <v>0</v>
      </c>
      <c r="AH28" s="360">
        <f>IF(COUNTA(I29:J29)&gt;=1,1,0)</f>
        <v>0</v>
      </c>
      <c r="AI28" s="360"/>
      <c r="AJ28" s="360"/>
      <c r="AK28" s="360">
        <v>2</v>
      </c>
      <c r="AL28" s="95"/>
      <c r="AM28" s="95"/>
      <c r="AN28" s="95"/>
      <c r="AO28" s="95"/>
      <c r="AP28" s="95"/>
      <c r="AQ28" s="95"/>
    </row>
    <row r="29" spans="1:43" ht="13.5" thickBot="1">
      <c r="A29" s="356"/>
      <c r="B29" s="387"/>
      <c r="C29" s="356"/>
      <c r="D29" s="356"/>
      <c r="E29" s="183"/>
      <c r="F29" s="183"/>
      <c r="G29" s="183"/>
      <c r="H29" s="183"/>
      <c r="I29" s="183"/>
      <c r="J29" s="183"/>
      <c r="K29" s="196"/>
      <c r="L29" s="197"/>
      <c r="M29" s="197"/>
      <c r="N29" s="197"/>
      <c r="O29" s="197"/>
      <c r="P29" s="197"/>
      <c r="Q29" s="197"/>
      <c r="R29" s="197"/>
      <c r="S29" s="356"/>
      <c r="T29" s="356"/>
      <c r="U29" s="376"/>
      <c r="V29" s="376"/>
      <c r="W29" s="244"/>
      <c r="X29" s="244"/>
      <c r="Y29" s="244"/>
      <c r="Z29" s="95"/>
      <c r="AA29" s="4"/>
      <c r="AB29" s="3"/>
      <c r="AC29" s="3"/>
      <c r="AD29" s="186"/>
      <c r="AE29" s="95"/>
      <c r="AF29" s="95"/>
      <c r="AG29" s="343"/>
      <c r="AH29" s="343"/>
      <c r="AI29" s="343"/>
      <c r="AJ29" s="343"/>
      <c r="AK29" s="343"/>
      <c r="AL29" s="95"/>
      <c r="AM29" s="95"/>
      <c r="AN29" s="95"/>
      <c r="AO29" s="95"/>
      <c r="AP29" s="95"/>
      <c r="AQ29" s="95"/>
    </row>
    <row r="30" spans="1:43">
      <c r="A30" s="184"/>
      <c r="B30" s="262" t="s">
        <v>236</v>
      </c>
      <c r="C30" s="149">
        <f>IF(SUM(T18:T29)&gt;=5,"X",0)</f>
        <v>0</v>
      </c>
      <c r="D30" s="223" t="s">
        <v>284</v>
      </c>
      <c r="E30" s="152"/>
      <c r="F30" s="152"/>
      <c r="G30" s="152"/>
      <c r="H30" s="152"/>
      <c r="I30" s="152"/>
      <c r="J30" s="152"/>
      <c r="K30" s="152"/>
      <c r="L30" s="152"/>
      <c r="M30" s="152"/>
      <c r="N30" s="152"/>
      <c r="O30" s="152"/>
      <c r="P30" s="152"/>
      <c r="Q30" s="152"/>
      <c r="R30" s="152"/>
      <c r="S30" s="152"/>
      <c r="T30" s="152"/>
      <c r="U30" s="176"/>
      <c r="V30" s="155"/>
      <c r="W30" s="155"/>
      <c r="X30" s="155"/>
      <c r="Y30" s="155"/>
      <c r="Z30" s="95"/>
      <c r="AA30" s="2"/>
      <c r="AB30" s="3"/>
      <c r="AC30" s="3"/>
      <c r="AD30" s="186"/>
      <c r="AE30" s="95"/>
      <c r="AF30" s="95"/>
      <c r="AG30" s="95"/>
      <c r="AH30" s="95"/>
      <c r="AI30" s="95"/>
      <c r="AJ30" s="95"/>
      <c r="AK30" s="95"/>
      <c r="AL30" s="95"/>
      <c r="AM30" s="95"/>
      <c r="AN30" s="95"/>
      <c r="AO30" s="95"/>
      <c r="AP30" s="95"/>
      <c r="AQ30" s="95"/>
    </row>
    <row r="31" spans="1:43">
      <c r="A31" s="95"/>
      <c r="B31" s="106"/>
      <c r="C31" s="152"/>
      <c r="D31" s="145"/>
      <c r="E31" s="145"/>
      <c r="F31" s="145"/>
      <c r="G31" s="145"/>
      <c r="H31" s="145"/>
      <c r="I31" s="145"/>
      <c r="J31" s="145"/>
      <c r="K31" s="145"/>
      <c r="L31" s="145"/>
      <c r="M31" s="145"/>
      <c r="N31" s="145"/>
      <c r="O31" s="145"/>
      <c r="P31" s="145"/>
      <c r="Q31" s="145"/>
      <c r="R31" s="145"/>
      <c r="S31" s="95"/>
      <c r="T31" s="95"/>
      <c r="U31" s="95"/>
      <c r="V31" s="95"/>
      <c r="W31" s="95"/>
      <c r="X31" s="95"/>
      <c r="Y31" s="95"/>
      <c r="Z31" s="95"/>
      <c r="AA31" s="2"/>
      <c r="AB31" s="3"/>
      <c r="AC31" s="3"/>
      <c r="AD31" s="186"/>
      <c r="AE31" s="95"/>
      <c r="AF31" s="95"/>
      <c r="AG31" s="253" t="s">
        <v>215</v>
      </c>
      <c r="AH31" s="309"/>
      <c r="AI31" s="309"/>
      <c r="AJ31" s="305"/>
      <c r="AK31" s="306"/>
      <c r="AL31" s="95"/>
      <c r="AM31" s="95"/>
      <c r="AN31" s="95"/>
      <c r="AO31" s="95"/>
      <c r="AP31" s="95"/>
      <c r="AQ31" s="95"/>
    </row>
    <row r="32" spans="1:43">
      <c r="A32" s="102" t="s">
        <v>110</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2"/>
      <c r="AB32" s="3"/>
      <c r="AC32" s="3"/>
      <c r="AD32" s="186"/>
      <c r="AE32" s="95"/>
      <c r="AF32" s="95"/>
      <c r="AG32" s="184" t="s">
        <v>26</v>
      </c>
      <c r="AH32" s="307"/>
      <c r="AI32" s="307"/>
      <c r="AJ32" s="307"/>
      <c r="AK32" s="308"/>
      <c r="AL32" s="95"/>
      <c r="AM32" s="95"/>
      <c r="AN32" s="95"/>
      <c r="AO32" s="95"/>
      <c r="AP32" s="95"/>
      <c r="AQ32" s="95"/>
    </row>
    <row r="33" spans="1:43">
      <c r="A33" s="135" t="s">
        <v>5</v>
      </c>
      <c r="B33" s="135"/>
      <c r="C33" s="135" t="s">
        <v>7</v>
      </c>
      <c r="D33" s="135"/>
      <c r="E33" s="174" t="s">
        <v>33</v>
      </c>
      <c r="F33" s="143"/>
      <c r="G33" s="143"/>
      <c r="H33" s="143"/>
      <c r="I33" s="143"/>
      <c r="J33" s="143"/>
      <c r="K33" s="143"/>
      <c r="L33" s="143"/>
      <c r="M33" s="143"/>
      <c r="N33" s="143"/>
      <c r="O33" s="143"/>
      <c r="P33" s="143"/>
      <c r="Q33" s="143"/>
      <c r="R33" s="143"/>
      <c r="S33" s="406" t="s">
        <v>4</v>
      </c>
      <c r="T33" s="366"/>
      <c r="U33" s="366"/>
      <c r="V33" s="367"/>
      <c r="W33" s="242"/>
      <c r="X33" s="242"/>
      <c r="Y33" s="242"/>
      <c r="Z33" s="95"/>
      <c r="AA33" s="4"/>
      <c r="AB33" s="3"/>
      <c r="AC33" s="3"/>
      <c r="AD33" s="186"/>
      <c r="AE33" s="95"/>
      <c r="AF33" s="95"/>
      <c r="AG33" s="157" t="s">
        <v>34</v>
      </c>
      <c r="AH33" s="119" t="s">
        <v>48</v>
      </c>
      <c r="AI33" s="119" t="s">
        <v>165</v>
      </c>
      <c r="AJ33" s="119" t="s">
        <v>211</v>
      </c>
      <c r="AK33" s="157" t="s">
        <v>1</v>
      </c>
      <c r="AL33" s="95"/>
      <c r="AM33" s="95"/>
      <c r="AN33" s="95"/>
      <c r="AO33" s="95"/>
      <c r="AP33" s="95"/>
      <c r="AQ33" s="95"/>
    </row>
    <row r="34" spans="1:43">
      <c r="A34" s="136" t="s">
        <v>43</v>
      </c>
      <c r="B34" s="135" t="s">
        <v>40</v>
      </c>
      <c r="C34" s="136" t="s">
        <v>46</v>
      </c>
      <c r="D34" s="146" t="s">
        <v>16</v>
      </c>
      <c r="E34" s="154">
        <v>1</v>
      </c>
      <c r="F34" s="295"/>
      <c r="G34" s="175"/>
      <c r="H34" s="175"/>
      <c r="I34" s="175"/>
      <c r="J34" s="175"/>
      <c r="K34" s="175"/>
      <c r="L34" s="175"/>
      <c r="M34" s="175"/>
      <c r="N34" s="175"/>
      <c r="O34" s="175"/>
      <c r="P34" s="175"/>
      <c r="Q34" s="175"/>
      <c r="R34" s="175"/>
      <c r="S34" s="136" t="s">
        <v>2</v>
      </c>
      <c r="T34" s="136" t="s">
        <v>31</v>
      </c>
      <c r="U34" s="136" t="s">
        <v>24</v>
      </c>
      <c r="V34" s="50" t="s">
        <v>66</v>
      </c>
      <c r="W34" s="55"/>
      <c r="X34" s="55"/>
      <c r="Y34" s="55"/>
      <c r="Z34" s="95"/>
      <c r="AA34" s="4"/>
      <c r="AB34" s="3"/>
      <c r="AC34" s="3"/>
      <c r="AD34" s="186"/>
      <c r="AE34" s="95"/>
      <c r="AF34" s="95"/>
      <c r="AG34" s="251" t="s">
        <v>49</v>
      </c>
      <c r="AH34" s="148" t="s">
        <v>49</v>
      </c>
      <c r="AI34" s="148" t="s">
        <v>49</v>
      </c>
      <c r="AJ34" s="251" t="s">
        <v>49</v>
      </c>
      <c r="AK34" s="251" t="s">
        <v>50</v>
      </c>
      <c r="AL34" s="95"/>
      <c r="AM34" s="95"/>
      <c r="AN34" s="95"/>
      <c r="AO34" s="95"/>
      <c r="AP34" s="95"/>
      <c r="AQ34" s="95"/>
    </row>
    <row r="35" spans="1:43" ht="25.5">
      <c r="A35" s="137">
        <v>1</v>
      </c>
      <c r="B35" s="150" t="str">
        <f>DenStatus!C23</f>
        <v>Be Active Den Member for 3 months</v>
      </c>
      <c r="C35" s="137">
        <v>1</v>
      </c>
      <c r="D35" s="151">
        <v>1</v>
      </c>
      <c r="E35" s="158"/>
      <c r="F35" s="151"/>
      <c r="G35" s="208"/>
      <c r="H35" s="208"/>
      <c r="I35" s="208"/>
      <c r="J35" s="208"/>
      <c r="K35" s="208"/>
      <c r="L35" s="208"/>
      <c r="M35" s="208"/>
      <c r="N35" s="208"/>
      <c r="O35" s="208"/>
      <c r="P35" s="208"/>
      <c r="Q35" s="208"/>
      <c r="R35" s="208"/>
      <c r="S35" s="136">
        <f>COUNTA(E35:R35)</f>
        <v>0</v>
      </c>
      <c r="T35" s="136">
        <f>IF(SUM(AG35:AJ35)&gt;=AK35,1,0)</f>
        <v>0</v>
      </c>
      <c r="U35" s="187"/>
      <c r="V35" s="188"/>
      <c r="W35" s="246"/>
      <c r="X35" s="246"/>
      <c r="Y35" s="246"/>
      <c r="Z35" s="95"/>
      <c r="AA35" s="2"/>
      <c r="AB35" s="3"/>
      <c r="AC35" s="3"/>
      <c r="AD35" s="186"/>
      <c r="AE35" s="95"/>
      <c r="AF35" s="95"/>
      <c r="AG35" s="137">
        <f>IF(S35&gt;=C35,1,0)</f>
        <v>0</v>
      </c>
      <c r="AH35" s="137"/>
      <c r="AI35" s="137"/>
      <c r="AJ35" s="137"/>
      <c r="AK35" s="137">
        <v>1</v>
      </c>
      <c r="AL35" s="95"/>
      <c r="AM35" s="95"/>
      <c r="AN35" s="95"/>
      <c r="AO35" s="95"/>
      <c r="AP35" s="95"/>
      <c r="AQ35" s="95"/>
    </row>
    <row r="36" spans="1:43">
      <c r="A36" s="136">
        <v>2</v>
      </c>
      <c r="B36" s="135" t="str">
        <f>DenStatus!C24</f>
        <v>Child Protection</v>
      </c>
      <c r="C36" s="136">
        <v>1</v>
      </c>
      <c r="D36" s="295">
        <v>1</v>
      </c>
      <c r="E36" s="5"/>
      <c r="F36" s="295"/>
      <c r="G36" s="175"/>
      <c r="H36" s="175"/>
      <c r="I36" s="175"/>
      <c r="J36" s="175"/>
      <c r="K36" s="175"/>
      <c r="L36" s="175"/>
      <c r="M36" s="175"/>
      <c r="N36" s="175"/>
      <c r="O36" s="175"/>
      <c r="P36" s="175"/>
      <c r="Q36" s="175"/>
      <c r="R36" s="175"/>
      <c r="S36" s="136">
        <f>COUNTA(E36:R36)</f>
        <v>0</v>
      </c>
      <c r="T36" s="136">
        <f>IF(SUM(AG36:AJ36)&gt;=AK36,1,0)</f>
        <v>0</v>
      </c>
      <c r="U36" s="186"/>
      <c r="V36" s="186"/>
      <c r="W36" s="247"/>
      <c r="X36" s="247"/>
      <c r="Y36" s="247"/>
      <c r="Z36" s="95"/>
      <c r="AA36" s="2"/>
      <c r="AB36" s="3"/>
      <c r="AC36" s="3"/>
      <c r="AD36" s="186"/>
      <c r="AE36" s="95"/>
      <c r="AF36" s="95"/>
      <c r="AG36" s="136">
        <f>IF(S36&gt;=C36,1,0)</f>
        <v>0</v>
      </c>
      <c r="AH36" s="136"/>
      <c r="AI36" s="136"/>
      <c r="AJ36" s="136"/>
      <c r="AK36" s="136">
        <v>1</v>
      </c>
      <c r="AL36" s="95"/>
      <c r="AM36" s="95"/>
      <c r="AN36" s="95"/>
      <c r="AO36" s="95"/>
      <c r="AP36" s="95"/>
      <c r="AQ36" s="95"/>
    </row>
    <row r="37" spans="1:43" ht="13.5" thickBot="1">
      <c r="A37" s="258">
        <v>3</v>
      </c>
      <c r="B37" s="185" t="str">
        <f>DenStatus!C25</f>
        <v>Cyber Chip</v>
      </c>
      <c r="C37" s="258">
        <v>1</v>
      </c>
      <c r="D37" s="259">
        <v>1</v>
      </c>
      <c r="E37" s="179"/>
      <c r="F37" s="259"/>
      <c r="G37" s="260"/>
      <c r="H37" s="260"/>
      <c r="I37" s="260"/>
      <c r="J37" s="260"/>
      <c r="K37" s="260"/>
      <c r="L37" s="260"/>
      <c r="M37" s="260"/>
      <c r="N37" s="260"/>
      <c r="O37" s="260"/>
      <c r="P37" s="260"/>
      <c r="Q37" s="260"/>
      <c r="R37" s="260"/>
      <c r="S37" s="258">
        <f>COUNTA(E37:R37)</f>
        <v>0</v>
      </c>
      <c r="T37" s="258">
        <f>IF(SUM(AG37:AJ37)&gt;=AK37,1,0)</f>
        <v>0</v>
      </c>
      <c r="U37" s="264"/>
      <c r="V37" s="264"/>
      <c r="W37" s="247"/>
      <c r="X37" s="247"/>
      <c r="Y37" s="247"/>
      <c r="Z37" s="95"/>
      <c r="AA37" s="2"/>
      <c r="AB37" s="3"/>
      <c r="AC37" s="3"/>
      <c r="AD37" s="186"/>
      <c r="AE37" s="95"/>
      <c r="AF37" s="95"/>
      <c r="AG37" s="136">
        <f>IF(S37&gt;=C37,1,0)</f>
        <v>0</v>
      </c>
      <c r="AH37" s="136"/>
      <c r="AI37" s="136"/>
      <c r="AJ37" s="136"/>
      <c r="AK37" s="136">
        <v>1</v>
      </c>
      <c r="AL37" s="95"/>
      <c r="AM37" s="95"/>
      <c r="AN37" s="95"/>
      <c r="AO37" s="95"/>
      <c r="AP37" s="95"/>
      <c r="AQ37" s="95"/>
    </row>
    <row r="38" spans="1:43">
      <c r="A38" s="184"/>
      <c r="B38" s="262" t="s">
        <v>237</v>
      </c>
      <c r="C38" s="149">
        <f>IF(SUM(T35:T37)&gt;=3,"X",0)</f>
        <v>0</v>
      </c>
      <c r="D38" s="223" t="s">
        <v>284</v>
      </c>
      <c r="E38" s="145"/>
      <c r="F38" s="152"/>
      <c r="G38" s="152"/>
      <c r="H38" s="152"/>
      <c r="I38" s="152"/>
      <c r="J38" s="152"/>
      <c r="K38" s="152"/>
      <c r="L38" s="152"/>
      <c r="M38" s="152"/>
      <c r="N38" s="152"/>
      <c r="O38" s="152"/>
      <c r="P38" s="152"/>
      <c r="Q38" s="152"/>
      <c r="R38" s="152"/>
      <c r="S38" s="152"/>
      <c r="T38" s="152"/>
      <c r="U38" s="178"/>
      <c r="V38" s="155"/>
      <c r="W38" s="155"/>
      <c r="X38" s="155"/>
      <c r="Y38" s="155"/>
      <c r="Z38" s="95"/>
      <c r="AA38" s="32"/>
      <c r="AB38" s="213"/>
      <c r="AC38" s="213"/>
      <c r="AD38" s="13"/>
      <c r="AE38" s="95"/>
      <c r="AF38" s="95"/>
      <c r="AG38" s="95"/>
      <c r="AH38" s="95"/>
      <c r="AI38" s="95"/>
      <c r="AJ38" s="95"/>
      <c r="AK38" s="95"/>
      <c r="AL38" s="95"/>
      <c r="AM38" s="95"/>
      <c r="AN38" s="95"/>
      <c r="AO38" s="95"/>
      <c r="AP38" s="95"/>
      <c r="AQ38" s="95"/>
    </row>
    <row r="39" spans="1:43" s="214" customForma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32"/>
      <c r="AB39" s="213"/>
      <c r="AC39" s="213"/>
      <c r="AD39" s="13"/>
      <c r="AE39" s="91"/>
      <c r="AF39" s="91"/>
      <c r="AG39" s="253" t="s">
        <v>209</v>
      </c>
      <c r="AH39" s="309"/>
      <c r="AI39" s="309"/>
      <c r="AJ39" s="309"/>
      <c r="AK39" s="93"/>
      <c r="AL39" s="91"/>
      <c r="AM39" s="91"/>
      <c r="AN39" s="91"/>
      <c r="AO39" s="91"/>
      <c r="AP39" s="91"/>
      <c r="AQ39" s="91"/>
    </row>
    <row r="40" spans="1:43" s="214" customFormat="1">
      <c r="A40" s="96" t="s">
        <v>210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32"/>
      <c r="AB40" s="213"/>
      <c r="AC40" s="213"/>
      <c r="AD40" s="13"/>
      <c r="AE40" s="91"/>
      <c r="AF40" s="91"/>
      <c r="AG40" s="220" t="s">
        <v>26</v>
      </c>
      <c r="AH40" s="310"/>
      <c r="AI40" s="310"/>
      <c r="AJ40" s="310"/>
      <c r="AK40" s="311"/>
      <c r="AL40" s="91"/>
      <c r="AM40" s="91"/>
      <c r="AN40" s="91"/>
      <c r="AO40" s="91"/>
      <c r="AP40" s="91"/>
      <c r="AQ40" s="91"/>
    </row>
    <row r="41" spans="1:43" s="214" customFormat="1">
      <c r="A41" s="49" t="s">
        <v>54</v>
      </c>
      <c r="B41" s="49"/>
      <c r="C41" s="49" t="s">
        <v>7</v>
      </c>
      <c r="D41" s="49"/>
      <c r="E41" s="104" t="s">
        <v>33</v>
      </c>
      <c r="F41" s="105"/>
      <c r="G41" s="105"/>
      <c r="H41" s="105"/>
      <c r="I41" s="105"/>
      <c r="J41" s="105"/>
      <c r="K41" s="105"/>
      <c r="L41" s="105"/>
      <c r="M41" s="105"/>
      <c r="N41" s="105"/>
      <c r="O41" s="105"/>
      <c r="P41" s="105"/>
      <c r="Q41" s="105"/>
      <c r="R41" s="105"/>
      <c r="S41" s="365" t="s">
        <v>57</v>
      </c>
      <c r="T41" s="366"/>
      <c r="U41" s="366"/>
      <c r="V41" s="367"/>
      <c r="W41" s="242"/>
      <c r="X41" s="242"/>
      <c r="Y41" s="242"/>
      <c r="Z41" s="91"/>
      <c r="AA41" s="32"/>
      <c r="AB41" s="213"/>
      <c r="AC41" s="213"/>
      <c r="AD41" s="13"/>
      <c r="AE41" s="91"/>
      <c r="AF41" s="91"/>
      <c r="AG41" s="119" t="s">
        <v>34</v>
      </c>
      <c r="AH41" s="119" t="s">
        <v>48</v>
      </c>
      <c r="AI41" s="119" t="s">
        <v>165</v>
      </c>
      <c r="AJ41" s="119" t="s">
        <v>211</v>
      </c>
      <c r="AK41" s="119" t="s">
        <v>1</v>
      </c>
      <c r="AL41" s="91"/>
      <c r="AM41" s="91"/>
      <c r="AN41" s="91"/>
      <c r="AO41" s="91"/>
      <c r="AP41" s="91"/>
      <c r="AQ41" s="91"/>
    </row>
    <row r="42" spans="1:43" s="214" customFormat="1">
      <c r="A42" s="50" t="s">
        <v>43</v>
      </c>
      <c r="B42" s="49" t="s">
        <v>40</v>
      </c>
      <c r="C42" s="50" t="s">
        <v>46</v>
      </c>
      <c r="D42" s="50" t="s">
        <v>16</v>
      </c>
      <c r="E42" s="294"/>
      <c r="F42" s="117"/>
      <c r="G42" s="117"/>
      <c r="H42" s="117"/>
      <c r="I42" s="117"/>
      <c r="J42" s="117"/>
      <c r="K42" s="117"/>
      <c r="L42" s="117"/>
      <c r="M42" s="117"/>
      <c r="N42" s="117"/>
      <c r="O42" s="117"/>
      <c r="P42" s="117"/>
      <c r="Q42" s="117"/>
      <c r="R42" s="117"/>
      <c r="S42" s="101" t="s">
        <v>2</v>
      </c>
      <c r="T42" s="101" t="s">
        <v>31</v>
      </c>
      <c r="U42" s="101" t="s">
        <v>24</v>
      </c>
      <c r="V42" s="50" t="s">
        <v>66</v>
      </c>
      <c r="W42" s="55"/>
      <c r="X42" s="55"/>
      <c r="Y42" s="55"/>
      <c r="Z42" s="91"/>
      <c r="AA42" s="32"/>
      <c r="AB42" s="213"/>
      <c r="AC42" s="213"/>
      <c r="AD42" s="13"/>
      <c r="AE42" s="91"/>
      <c r="AF42" s="91"/>
      <c r="AG42" s="148" t="s">
        <v>49</v>
      </c>
      <c r="AH42" s="148" t="s">
        <v>49</v>
      </c>
      <c r="AI42" s="148" t="s">
        <v>49</v>
      </c>
      <c r="AJ42" s="148" t="s">
        <v>49</v>
      </c>
      <c r="AK42" s="148" t="s">
        <v>50</v>
      </c>
      <c r="AL42" s="91"/>
      <c r="AM42" s="91"/>
      <c r="AN42" s="91"/>
      <c r="AO42" s="91"/>
      <c r="AP42" s="91"/>
      <c r="AQ42" s="91"/>
    </row>
    <row r="43" spans="1:43" s="214" customFormat="1">
      <c r="A43" s="361">
        <v>1</v>
      </c>
      <c r="B43" s="386" t="str">
        <f>DenStatus!C29</f>
        <v>Building a Better World</v>
      </c>
      <c r="C43" s="361">
        <v>6</v>
      </c>
      <c r="D43" s="361">
        <v>9</v>
      </c>
      <c r="E43" s="50">
        <v>1</v>
      </c>
      <c r="F43" s="50">
        <v>2</v>
      </c>
      <c r="G43" s="50">
        <v>3</v>
      </c>
      <c r="H43" s="50">
        <v>4</v>
      </c>
      <c r="I43" s="50">
        <v>5</v>
      </c>
      <c r="J43" s="50" t="s">
        <v>176</v>
      </c>
      <c r="K43" s="50" t="s">
        <v>177</v>
      </c>
      <c r="L43" s="50" t="s">
        <v>178</v>
      </c>
      <c r="M43" s="50" t="s">
        <v>319</v>
      </c>
      <c r="N43" s="159"/>
      <c r="O43" s="159"/>
      <c r="P43" s="159"/>
      <c r="Q43" s="159"/>
      <c r="R43" s="160"/>
      <c r="S43" s="361">
        <f>COUNTA(E44:R44)</f>
        <v>0</v>
      </c>
      <c r="T43" s="361">
        <f>IF(SUM(AG43:AJ44)&gt;=AK43,1,0)</f>
        <v>0</v>
      </c>
      <c r="U43" s="388"/>
      <c r="V43" s="388"/>
      <c r="W43" s="246"/>
      <c r="X43" s="246"/>
      <c r="Y43" s="246"/>
      <c r="Z43" s="91"/>
      <c r="AA43" s="32"/>
      <c r="AB43" s="213"/>
      <c r="AC43" s="213"/>
      <c r="AD43" s="13"/>
      <c r="AE43" s="91"/>
      <c r="AF43" s="91"/>
      <c r="AG43" s="361">
        <f>IF(COUNTA(E44:I44)&gt;=5,1,0)</f>
        <v>0</v>
      </c>
      <c r="AH43" s="361">
        <f>IF(COUNTA(J44:M44)&gt;=1,1,0)</f>
        <v>0</v>
      </c>
      <c r="AI43" s="361"/>
      <c r="AJ43" s="361"/>
      <c r="AK43" s="361">
        <v>2</v>
      </c>
      <c r="AL43" s="106"/>
      <c r="AM43" s="106"/>
      <c r="AN43" s="106"/>
      <c r="AO43" s="91"/>
      <c r="AP43" s="91"/>
      <c r="AQ43" s="91"/>
    </row>
    <row r="44" spans="1:43" s="214" customFormat="1" ht="13.5" thickBot="1">
      <c r="A44" s="356"/>
      <c r="B44" s="387"/>
      <c r="C44" s="355"/>
      <c r="D44" s="356"/>
      <c r="E44" s="183"/>
      <c r="F44" s="183"/>
      <c r="G44" s="183"/>
      <c r="H44" s="183"/>
      <c r="I44" s="183"/>
      <c r="J44" s="183"/>
      <c r="K44" s="183"/>
      <c r="L44" s="183"/>
      <c r="M44" s="183"/>
      <c r="N44" s="303"/>
      <c r="O44" s="303"/>
      <c r="P44" s="303"/>
      <c r="Q44" s="303"/>
      <c r="R44" s="302"/>
      <c r="S44" s="356"/>
      <c r="T44" s="356"/>
      <c r="U44" s="341"/>
      <c r="V44" s="341"/>
      <c r="W44" s="248"/>
      <c r="X44" s="248"/>
      <c r="Y44" s="248"/>
      <c r="Z44" s="91"/>
      <c r="AA44" s="32"/>
      <c r="AB44" s="213"/>
      <c r="AC44" s="213"/>
      <c r="AD44" s="13"/>
      <c r="AE44" s="91"/>
      <c r="AF44" s="91"/>
      <c r="AG44" s="343"/>
      <c r="AH44" s="343"/>
      <c r="AI44" s="343"/>
      <c r="AJ44" s="343"/>
      <c r="AK44" s="343"/>
      <c r="AL44" s="91"/>
      <c r="AM44" s="91"/>
      <c r="AN44" s="91"/>
      <c r="AO44" s="91"/>
      <c r="AP44" s="91"/>
      <c r="AQ44" s="91"/>
    </row>
    <row r="45" spans="1:43" s="214" customFormat="1">
      <c r="A45" s="342">
        <f>A43+1</f>
        <v>2</v>
      </c>
      <c r="B45" s="345" t="str">
        <f>DenStatus!C30</f>
        <v>Outdoorsman</v>
      </c>
      <c r="C45" s="342">
        <v>7</v>
      </c>
      <c r="D45" s="342">
        <v>7</v>
      </c>
      <c r="E45" s="349" t="s">
        <v>321</v>
      </c>
      <c r="F45" s="350"/>
      <c r="G45" s="351"/>
      <c r="H45" s="216">
        <v>1</v>
      </c>
      <c r="I45" s="216">
        <v>2</v>
      </c>
      <c r="J45" s="216" t="s">
        <v>154</v>
      </c>
      <c r="K45" s="216" t="s">
        <v>155</v>
      </c>
      <c r="L45" s="216" t="s">
        <v>156</v>
      </c>
      <c r="M45" s="216">
        <v>4</v>
      </c>
      <c r="N45" s="216">
        <v>5</v>
      </c>
      <c r="O45" s="218"/>
      <c r="P45" s="218"/>
      <c r="Q45" s="218"/>
      <c r="R45" s="219"/>
      <c r="S45" s="342">
        <f>COUNTA(H46:R46)</f>
        <v>0</v>
      </c>
      <c r="T45" s="342">
        <f>IF(SUM(AG45:AG48)&gt;=1,1,0)</f>
        <v>0</v>
      </c>
      <c r="U45" s="340"/>
      <c r="V45" s="340"/>
      <c r="W45" s="246"/>
      <c r="X45" s="246"/>
      <c r="Y45" s="246"/>
      <c r="Z45" s="91"/>
      <c r="AA45" s="32"/>
      <c r="AB45" s="213"/>
      <c r="AC45" s="213"/>
      <c r="AD45" s="13"/>
      <c r="AE45" s="91"/>
      <c r="AF45" s="91"/>
      <c r="AG45" s="342">
        <f>IF(COUNTA(H46:N46)&gt;=7,1,0)</f>
        <v>0</v>
      </c>
      <c r="AH45" s="342"/>
      <c r="AI45" s="342"/>
      <c r="AJ45" s="342"/>
      <c r="AK45" s="342">
        <v>1</v>
      </c>
      <c r="AL45" s="91"/>
      <c r="AM45" s="91"/>
      <c r="AN45" s="91"/>
      <c r="AO45" s="91"/>
      <c r="AP45" s="91"/>
      <c r="AQ45" s="91"/>
    </row>
    <row r="46" spans="1:43" s="214" customFormat="1" ht="13.5" thickBot="1">
      <c r="A46" s="344"/>
      <c r="B46" s="346"/>
      <c r="C46" s="355"/>
      <c r="D46" s="356"/>
      <c r="E46" s="352"/>
      <c r="F46" s="353"/>
      <c r="G46" s="354"/>
      <c r="H46" s="179"/>
      <c r="I46" s="179"/>
      <c r="J46" s="179"/>
      <c r="K46" s="179"/>
      <c r="L46" s="179"/>
      <c r="M46" s="179"/>
      <c r="N46" s="179"/>
      <c r="O46" s="210"/>
      <c r="P46" s="210"/>
      <c r="Q46" s="210"/>
      <c r="R46" s="211"/>
      <c r="S46" s="356"/>
      <c r="T46" s="344"/>
      <c r="U46" s="341"/>
      <c r="V46" s="341"/>
      <c r="W46" s="248"/>
      <c r="X46" s="248"/>
      <c r="Y46" s="248"/>
      <c r="Z46" s="91"/>
      <c r="AA46" s="32"/>
      <c r="AB46" s="213"/>
      <c r="AC46" s="213"/>
      <c r="AD46" s="13"/>
      <c r="AE46" s="91"/>
      <c r="AF46" s="91"/>
      <c r="AG46" s="343"/>
      <c r="AH46" s="343"/>
      <c r="AI46" s="343"/>
      <c r="AJ46" s="343"/>
      <c r="AK46" s="343"/>
      <c r="AL46" s="91"/>
      <c r="AM46" s="91"/>
      <c r="AN46" s="91"/>
      <c r="AO46" s="91"/>
      <c r="AP46" s="91"/>
      <c r="AQ46" s="91"/>
    </row>
    <row r="47" spans="1:43" s="214" customFormat="1">
      <c r="A47" s="328"/>
      <c r="B47" s="347"/>
      <c r="C47" s="342">
        <v>6</v>
      </c>
      <c r="D47" s="342">
        <v>6</v>
      </c>
      <c r="E47" s="349" t="s">
        <v>322</v>
      </c>
      <c r="F47" s="350"/>
      <c r="G47" s="351"/>
      <c r="H47" s="216">
        <v>1</v>
      </c>
      <c r="I47" s="216" t="s">
        <v>150</v>
      </c>
      <c r="J47" s="216" t="s">
        <v>151</v>
      </c>
      <c r="K47" s="216" t="s">
        <v>152</v>
      </c>
      <c r="L47" s="216">
        <v>3</v>
      </c>
      <c r="M47" s="216">
        <v>4</v>
      </c>
      <c r="N47" s="218"/>
      <c r="O47" s="218"/>
      <c r="P47" s="218"/>
      <c r="Q47" s="218"/>
      <c r="R47" s="219"/>
      <c r="S47" s="342">
        <f>COUNTA(H48:R48)</f>
        <v>0</v>
      </c>
      <c r="T47" s="328"/>
      <c r="U47" s="340"/>
      <c r="V47" s="340"/>
      <c r="W47" s="246"/>
      <c r="X47" s="246"/>
      <c r="Y47" s="246"/>
      <c r="Z47" s="91"/>
      <c r="AA47" s="32"/>
      <c r="AB47" s="213"/>
      <c r="AC47" s="213"/>
      <c r="AD47" s="13"/>
      <c r="AE47" s="91"/>
      <c r="AF47" s="91"/>
      <c r="AG47" s="342">
        <f>IF(COUNTA(H48:M48)&gt;=6,1,0)</f>
        <v>0</v>
      </c>
      <c r="AH47" s="342"/>
      <c r="AI47" s="342"/>
      <c r="AJ47" s="342"/>
      <c r="AK47" s="342">
        <v>1</v>
      </c>
      <c r="AL47" s="91"/>
      <c r="AM47" s="91"/>
      <c r="AN47" s="91"/>
      <c r="AO47" s="91"/>
      <c r="AP47" s="91"/>
      <c r="AQ47" s="91"/>
    </row>
    <row r="48" spans="1:43" s="214" customFormat="1" ht="13.5" thickBot="1">
      <c r="A48" s="343"/>
      <c r="B48" s="348"/>
      <c r="C48" s="355"/>
      <c r="D48" s="356"/>
      <c r="E48" s="352"/>
      <c r="F48" s="353"/>
      <c r="G48" s="354"/>
      <c r="H48" s="179"/>
      <c r="I48" s="179"/>
      <c r="J48" s="179"/>
      <c r="K48" s="179"/>
      <c r="L48" s="179"/>
      <c r="M48" s="179"/>
      <c r="N48" s="210"/>
      <c r="O48" s="210"/>
      <c r="P48" s="210"/>
      <c r="Q48" s="210"/>
      <c r="R48" s="211"/>
      <c r="S48" s="356"/>
      <c r="T48" s="343"/>
      <c r="U48" s="341"/>
      <c r="V48" s="341"/>
      <c r="W48" s="248"/>
      <c r="X48" s="248"/>
      <c r="Y48" s="248"/>
      <c r="Z48" s="91"/>
      <c r="AA48" s="32"/>
      <c r="AB48" s="213"/>
      <c r="AC48" s="213"/>
      <c r="AD48" s="13"/>
      <c r="AE48" s="91"/>
      <c r="AF48" s="91"/>
      <c r="AG48" s="343"/>
      <c r="AH48" s="343"/>
      <c r="AI48" s="343"/>
      <c r="AJ48" s="343"/>
      <c r="AK48" s="343"/>
      <c r="AL48" s="91"/>
      <c r="AM48" s="91"/>
      <c r="AN48" s="91"/>
      <c r="AO48" s="91"/>
      <c r="AP48" s="91"/>
      <c r="AQ48" s="91"/>
    </row>
    <row r="49" spans="1:43" s="214" customFormat="1">
      <c r="A49" s="342">
        <f>A45+1</f>
        <v>3</v>
      </c>
      <c r="B49" s="381" t="str">
        <f>DenStatus!C31</f>
        <v>Duty in God in Action</v>
      </c>
      <c r="C49" s="342">
        <v>4</v>
      </c>
      <c r="D49" s="342">
        <v>6</v>
      </c>
      <c r="E49" s="216">
        <v>1</v>
      </c>
      <c r="F49" s="216">
        <v>2</v>
      </c>
      <c r="G49" s="216">
        <v>3</v>
      </c>
      <c r="H49" s="216">
        <v>4</v>
      </c>
      <c r="I49" s="216">
        <v>5</v>
      </c>
      <c r="J49" s="216">
        <v>6</v>
      </c>
      <c r="K49" s="217"/>
      <c r="L49" s="201"/>
      <c r="M49" s="201"/>
      <c r="N49" s="201"/>
      <c r="O49" s="201"/>
      <c r="P49" s="201"/>
      <c r="Q49" s="201"/>
      <c r="R49" s="221"/>
      <c r="S49" s="342">
        <f>COUNTA(E50:R50)</f>
        <v>0</v>
      </c>
      <c r="T49" s="342">
        <f>IF(SUM(AG49:AJ50)&gt;=AK49,1,0)</f>
        <v>0</v>
      </c>
      <c r="U49" s="340"/>
      <c r="V49" s="340"/>
      <c r="W49" s="246"/>
      <c r="X49" s="246"/>
      <c r="Y49" s="246"/>
      <c r="Z49" s="91"/>
      <c r="AA49" s="32"/>
      <c r="AB49" s="213"/>
      <c r="AC49" s="213"/>
      <c r="AD49" s="13"/>
      <c r="AE49" s="91"/>
      <c r="AF49" s="91"/>
      <c r="AG49" s="342">
        <f>IF(COUNTA(E50:F50)&gt;=2,1,0)</f>
        <v>0</v>
      </c>
      <c r="AH49" s="342">
        <f>IF(COUNTA(G50:J50)&gt;=2,1,0)</f>
        <v>0</v>
      </c>
      <c r="AI49" s="342"/>
      <c r="AJ49" s="342"/>
      <c r="AK49" s="342">
        <v>2</v>
      </c>
      <c r="AL49" s="91"/>
      <c r="AM49" s="91"/>
      <c r="AN49" s="91"/>
      <c r="AO49" s="91"/>
      <c r="AP49" s="91"/>
      <c r="AQ49" s="91"/>
    </row>
    <row r="50" spans="1:43" s="214" customFormat="1" ht="13.5" thickBot="1">
      <c r="A50" s="380"/>
      <c r="B50" s="383"/>
      <c r="C50" s="384"/>
      <c r="D50" s="356"/>
      <c r="E50" s="179"/>
      <c r="F50" s="179"/>
      <c r="G50" s="179"/>
      <c r="H50" s="179"/>
      <c r="I50" s="179"/>
      <c r="J50" s="179"/>
      <c r="K50" s="209"/>
      <c r="L50" s="210"/>
      <c r="M50" s="210"/>
      <c r="N50" s="210"/>
      <c r="O50" s="210"/>
      <c r="P50" s="210"/>
      <c r="Q50" s="210"/>
      <c r="R50" s="211"/>
      <c r="S50" s="380"/>
      <c r="T50" s="380"/>
      <c r="U50" s="378"/>
      <c r="V50" s="378"/>
      <c r="W50" s="246"/>
      <c r="X50" s="246"/>
      <c r="Y50" s="246"/>
      <c r="Z50" s="91"/>
      <c r="AA50" s="32"/>
      <c r="AB50" s="213"/>
      <c r="AC50" s="213"/>
      <c r="AD50" s="13"/>
      <c r="AE50" s="91"/>
      <c r="AF50" s="91"/>
      <c r="AG50" s="343"/>
      <c r="AH50" s="343"/>
      <c r="AI50" s="343"/>
      <c r="AJ50" s="343"/>
      <c r="AK50" s="343"/>
      <c r="AL50" s="91"/>
      <c r="AM50" s="91"/>
      <c r="AN50" s="91"/>
      <c r="AO50" s="91"/>
      <c r="AP50" s="91"/>
      <c r="AQ50" s="91"/>
    </row>
    <row r="51" spans="1:43" s="214" customFormat="1">
      <c r="A51" s="342">
        <f>A49+1</f>
        <v>4</v>
      </c>
      <c r="B51" s="381" t="str">
        <f>DenStatus!C32</f>
        <v>Scouting Adventure</v>
      </c>
      <c r="C51" s="342">
        <v>15</v>
      </c>
      <c r="D51" s="342">
        <v>17</v>
      </c>
      <c r="E51" s="219" t="s">
        <v>169</v>
      </c>
      <c r="F51" s="219" t="s">
        <v>170</v>
      </c>
      <c r="G51" s="219" t="s">
        <v>171</v>
      </c>
      <c r="H51" s="194" t="s">
        <v>212</v>
      </c>
      <c r="I51" s="194" t="s">
        <v>213</v>
      </c>
      <c r="J51" s="194" t="s">
        <v>150</v>
      </c>
      <c r="K51" s="221" t="s">
        <v>151</v>
      </c>
      <c r="L51" s="194" t="s">
        <v>152</v>
      </c>
      <c r="M51" s="194" t="s">
        <v>153</v>
      </c>
      <c r="N51" s="194" t="s">
        <v>154</v>
      </c>
      <c r="O51" s="221" t="s">
        <v>155</v>
      </c>
      <c r="P51" s="221" t="s">
        <v>156</v>
      </c>
      <c r="Q51" s="221" t="s">
        <v>157</v>
      </c>
      <c r="R51" s="194">
        <v>4</v>
      </c>
      <c r="S51" s="342">
        <f>SUM(COUNTA(E52:R52)+COUNTA(E54:R54))</f>
        <v>0</v>
      </c>
      <c r="T51" s="342">
        <f>IF(SUM(AG51:AJ54)&gt;=AK51,1,0)</f>
        <v>0</v>
      </c>
      <c r="U51" s="340"/>
      <c r="V51" s="340"/>
      <c r="W51" s="246"/>
      <c r="X51" s="246"/>
      <c r="Y51" s="246"/>
      <c r="Z51" s="91"/>
      <c r="AA51" s="32"/>
      <c r="AB51" s="213"/>
      <c r="AC51" s="213"/>
      <c r="AD51" s="13"/>
      <c r="AE51" s="91"/>
      <c r="AF51" s="91"/>
      <c r="AG51" s="342">
        <f>IF(COUNTA(E52:G52)&gt;=3,1,0)</f>
        <v>0</v>
      </c>
      <c r="AH51" s="342">
        <f>IF((COUNTA(J52:R52)+COUNTA(E54:G54))&gt;=12,1,0)</f>
        <v>0</v>
      </c>
      <c r="AI51" s="342"/>
      <c r="AJ51" s="342"/>
      <c r="AK51" s="342">
        <v>2</v>
      </c>
      <c r="AL51" s="91"/>
      <c r="AM51" s="91"/>
      <c r="AN51" s="91"/>
      <c r="AO51" s="91"/>
      <c r="AP51" s="91"/>
      <c r="AQ51" s="91"/>
    </row>
    <row r="52" spans="1:43" s="214" customFormat="1">
      <c r="A52" s="379"/>
      <c r="B52" s="382"/>
      <c r="C52" s="379"/>
      <c r="D52" s="379"/>
      <c r="E52" s="158"/>
      <c r="F52" s="158"/>
      <c r="G52" s="158"/>
      <c r="H52" s="5"/>
      <c r="I52" s="5"/>
      <c r="J52" s="5"/>
      <c r="K52" s="5"/>
      <c r="L52" s="5"/>
      <c r="M52" s="5"/>
      <c r="N52" s="5"/>
      <c r="O52" s="5"/>
      <c r="P52" s="5"/>
      <c r="Q52" s="5"/>
      <c r="R52" s="5"/>
      <c r="S52" s="379"/>
      <c r="T52" s="379"/>
      <c r="U52" s="385"/>
      <c r="V52" s="385"/>
      <c r="W52" s="246"/>
      <c r="X52" s="246"/>
      <c r="Y52" s="246"/>
      <c r="Z52" s="91"/>
      <c r="AA52" s="32"/>
      <c r="AB52" s="213"/>
      <c r="AC52" s="213"/>
      <c r="AD52" s="13"/>
      <c r="AE52" s="91"/>
      <c r="AF52" s="91"/>
      <c r="AG52" s="328"/>
      <c r="AH52" s="328"/>
      <c r="AI52" s="328"/>
      <c r="AJ52" s="328"/>
      <c r="AK52" s="328"/>
      <c r="AL52" s="91"/>
      <c r="AM52" s="91"/>
      <c r="AN52" s="91"/>
      <c r="AO52" s="91"/>
      <c r="AP52" s="91"/>
      <c r="AQ52" s="91"/>
    </row>
    <row r="53" spans="1:43" s="214" customFormat="1">
      <c r="A53" s="379"/>
      <c r="B53" s="382"/>
      <c r="C53" s="379"/>
      <c r="D53" s="379"/>
      <c r="E53" s="222" t="s">
        <v>200</v>
      </c>
      <c r="F53" s="113" t="s">
        <v>201</v>
      </c>
      <c r="G53" s="113">
        <v>6</v>
      </c>
      <c r="H53" s="195"/>
      <c r="I53" s="159"/>
      <c r="J53" s="159"/>
      <c r="K53" s="159"/>
      <c r="L53" s="159"/>
      <c r="M53" s="159"/>
      <c r="N53" s="159"/>
      <c r="O53" s="159"/>
      <c r="P53" s="159"/>
      <c r="Q53" s="159"/>
      <c r="R53" s="160"/>
      <c r="S53" s="379"/>
      <c r="T53" s="379"/>
      <c r="U53" s="385"/>
      <c r="V53" s="385"/>
      <c r="W53" s="246"/>
      <c r="X53" s="246"/>
      <c r="Y53" s="246"/>
      <c r="Z53" s="91"/>
      <c r="AA53" s="32"/>
      <c r="AB53" s="213"/>
      <c r="AC53" s="213"/>
      <c r="AD53" s="13"/>
      <c r="AE53" s="91"/>
      <c r="AF53" s="91"/>
      <c r="AG53" s="328"/>
      <c r="AH53" s="328"/>
      <c r="AI53" s="328"/>
      <c r="AJ53" s="328"/>
      <c r="AK53" s="328"/>
      <c r="AL53" s="91"/>
      <c r="AM53" s="91"/>
      <c r="AN53" s="91"/>
      <c r="AO53" s="91"/>
      <c r="AP53" s="91"/>
      <c r="AQ53" s="91"/>
    </row>
    <row r="54" spans="1:43" s="214" customFormat="1" ht="13.5" thickBot="1">
      <c r="A54" s="380"/>
      <c r="B54" s="383"/>
      <c r="C54" s="384"/>
      <c r="D54" s="356"/>
      <c r="E54" s="179"/>
      <c r="F54" s="265"/>
      <c r="G54" s="265"/>
      <c r="H54" s="209"/>
      <c r="I54" s="210"/>
      <c r="J54" s="210"/>
      <c r="K54" s="210"/>
      <c r="L54" s="210"/>
      <c r="M54" s="210"/>
      <c r="N54" s="210"/>
      <c r="O54" s="210"/>
      <c r="P54" s="210"/>
      <c r="Q54" s="210"/>
      <c r="R54" s="211"/>
      <c r="S54" s="380"/>
      <c r="T54" s="380"/>
      <c r="U54" s="378"/>
      <c r="V54" s="378"/>
      <c r="W54" s="246"/>
      <c r="X54" s="246"/>
      <c r="Y54" s="246"/>
      <c r="Z54" s="91"/>
      <c r="AA54" s="226"/>
      <c r="AB54" s="213"/>
      <c r="AC54" s="213"/>
      <c r="AD54" s="13"/>
      <c r="AE54" s="91"/>
      <c r="AF54" s="91"/>
      <c r="AG54" s="343"/>
      <c r="AH54" s="343"/>
      <c r="AI54" s="343"/>
      <c r="AJ54" s="343"/>
      <c r="AK54" s="343"/>
      <c r="AL54" s="91"/>
      <c r="AM54" s="91"/>
      <c r="AN54" s="91"/>
      <c r="AO54" s="91"/>
      <c r="AP54" s="91"/>
      <c r="AQ54" s="91"/>
    </row>
    <row r="55" spans="1:43" s="214" customFormat="1">
      <c r="A55" s="220"/>
      <c r="B55" s="262" t="s">
        <v>238</v>
      </c>
      <c r="C55" s="101">
        <f>IF(SUM(T43:T54)&gt;=4,"X",0)</f>
        <v>0</v>
      </c>
      <c r="D55" s="223" t="s">
        <v>284</v>
      </c>
      <c r="E55" s="55"/>
      <c r="F55" s="55"/>
      <c r="G55" s="55"/>
      <c r="H55" s="55"/>
      <c r="I55" s="55"/>
      <c r="J55" s="55"/>
      <c r="K55" s="55"/>
      <c r="L55" s="55"/>
      <c r="M55" s="55"/>
      <c r="N55" s="55"/>
      <c r="O55" s="55"/>
      <c r="P55" s="55"/>
      <c r="Q55" s="55"/>
      <c r="R55" s="55"/>
      <c r="S55" s="55"/>
      <c r="T55" s="55"/>
      <c r="U55" s="224"/>
      <c r="V55" s="225"/>
      <c r="W55" s="225"/>
      <c r="X55" s="225"/>
      <c r="Y55" s="225"/>
      <c r="Z55" s="91"/>
      <c r="AA55" s="226"/>
      <c r="AB55" s="213"/>
      <c r="AC55" s="213"/>
      <c r="AD55" s="13"/>
      <c r="AE55" s="91"/>
      <c r="AF55" s="91"/>
      <c r="AG55" s="91"/>
      <c r="AH55" s="91"/>
      <c r="AI55" s="91"/>
      <c r="AJ55" s="91"/>
      <c r="AK55" s="91"/>
      <c r="AL55" s="91"/>
      <c r="AM55" s="91"/>
      <c r="AN55" s="91"/>
      <c r="AO55" s="91"/>
      <c r="AP55" s="91"/>
      <c r="AQ55" s="91"/>
    </row>
    <row r="56" spans="1:43" s="214" customFormat="1">
      <c r="A56" s="91"/>
      <c r="B56" s="106"/>
      <c r="C56" s="55"/>
      <c r="D56" s="52"/>
      <c r="E56" s="52"/>
      <c r="F56" s="52"/>
      <c r="G56" s="52"/>
      <c r="H56" s="52"/>
      <c r="I56" s="52"/>
      <c r="J56" s="52"/>
      <c r="K56" s="52"/>
      <c r="L56" s="52"/>
      <c r="M56" s="52"/>
      <c r="N56" s="52"/>
      <c r="O56" s="52"/>
      <c r="P56" s="52"/>
      <c r="Q56" s="52"/>
      <c r="R56" s="52"/>
      <c r="S56" s="91"/>
      <c r="T56" s="91"/>
      <c r="U56" s="91"/>
      <c r="V56" s="91"/>
      <c r="W56" s="91"/>
      <c r="X56" s="91"/>
      <c r="Y56" s="91"/>
      <c r="Z56" s="91"/>
      <c r="AA56" s="32"/>
      <c r="AB56" s="213"/>
      <c r="AC56" s="213"/>
      <c r="AD56" s="13"/>
      <c r="AE56" s="91"/>
      <c r="AF56" s="91"/>
      <c r="AG56" s="253" t="s">
        <v>216</v>
      </c>
      <c r="AH56" s="309"/>
      <c r="AI56" s="309"/>
      <c r="AJ56" s="309"/>
      <c r="AK56" s="93"/>
      <c r="AL56" s="91"/>
      <c r="AM56" s="91"/>
      <c r="AN56" s="91"/>
      <c r="AO56" s="91"/>
      <c r="AP56" s="91"/>
      <c r="AQ56" s="91"/>
    </row>
    <row r="57" spans="1:43" s="214" customFormat="1">
      <c r="A57" s="96" t="s">
        <v>214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32"/>
      <c r="AB57" s="213"/>
      <c r="AC57" s="213"/>
      <c r="AD57" s="13"/>
      <c r="AE57" s="91"/>
      <c r="AF57" s="91"/>
      <c r="AG57" s="220" t="s">
        <v>26</v>
      </c>
      <c r="AH57" s="310"/>
      <c r="AI57" s="310"/>
      <c r="AJ57" s="310"/>
      <c r="AK57" s="311"/>
      <c r="AL57" s="91"/>
      <c r="AM57" s="91"/>
      <c r="AN57" s="91"/>
      <c r="AO57" s="91"/>
      <c r="AP57" s="91"/>
      <c r="AQ57" s="91"/>
    </row>
    <row r="58" spans="1:43" s="214" customFormat="1">
      <c r="A58" s="49" t="s">
        <v>5</v>
      </c>
      <c r="B58" s="49"/>
      <c r="C58" s="49" t="s">
        <v>7</v>
      </c>
      <c r="D58" s="49"/>
      <c r="E58" s="227" t="s">
        <v>33</v>
      </c>
      <c r="F58" s="105"/>
      <c r="G58" s="105"/>
      <c r="H58" s="105"/>
      <c r="I58" s="105"/>
      <c r="J58" s="105"/>
      <c r="K58" s="105"/>
      <c r="L58" s="105"/>
      <c r="M58" s="105"/>
      <c r="N58" s="105"/>
      <c r="O58" s="105"/>
      <c r="P58" s="105"/>
      <c r="Q58" s="105"/>
      <c r="R58" s="105"/>
      <c r="S58" s="365" t="s">
        <v>4</v>
      </c>
      <c r="T58" s="366"/>
      <c r="U58" s="366"/>
      <c r="V58" s="367"/>
      <c r="W58" s="242"/>
      <c r="X58" s="242"/>
      <c r="Y58" s="242"/>
      <c r="Z58" s="91"/>
      <c r="AA58" s="226"/>
      <c r="AB58" s="213"/>
      <c r="AC58" s="213"/>
      <c r="AD58" s="13"/>
      <c r="AE58" s="91"/>
      <c r="AF58" s="91"/>
      <c r="AG58" s="119" t="s">
        <v>34</v>
      </c>
      <c r="AH58" s="119" t="s">
        <v>48</v>
      </c>
      <c r="AI58" s="119" t="s">
        <v>165</v>
      </c>
      <c r="AJ58" s="119" t="s">
        <v>211</v>
      </c>
      <c r="AK58" s="119" t="s">
        <v>1</v>
      </c>
      <c r="AL58" s="91"/>
      <c r="AM58" s="91"/>
      <c r="AN58" s="91"/>
      <c r="AO58" s="91"/>
      <c r="AP58" s="91"/>
      <c r="AQ58" s="91"/>
    </row>
    <row r="59" spans="1:43" s="214" customFormat="1">
      <c r="A59" s="50" t="s">
        <v>43</v>
      </c>
      <c r="B59" s="49" t="s">
        <v>40</v>
      </c>
      <c r="C59" s="50" t="s">
        <v>46</v>
      </c>
      <c r="D59" s="228" t="s">
        <v>16</v>
      </c>
      <c r="E59" s="51">
        <v>1</v>
      </c>
      <c r="F59" s="294"/>
      <c r="G59" s="117"/>
      <c r="H59" s="117"/>
      <c r="I59" s="117"/>
      <c r="J59" s="117"/>
      <c r="K59" s="117"/>
      <c r="L59" s="117"/>
      <c r="M59" s="117"/>
      <c r="N59" s="117"/>
      <c r="O59" s="117"/>
      <c r="P59" s="117"/>
      <c r="Q59" s="117"/>
      <c r="R59" s="117"/>
      <c r="S59" s="50" t="s">
        <v>2</v>
      </c>
      <c r="T59" s="50" t="s">
        <v>31</v>
      </c>
      <c r="U59" s="50" t="s">
        <v>24</v>
      </c>
      <c r="V59" s="50" t="s">
        <v>66</v>
      </c>
      <c r="W59" s="55"/>
      <c r="X59" s="55"/>
      <c r="Y59" s="55"/>
      <c r="Z59" s="91"/>
      <c r="AA59" s="226"/>
      <c r="AB59" s="213"/>
      <c r="AC59" s="213"/>
      <c r="AD59" s="13"/>
      <c r="AE59" s="91"/>
      <c r="AF59" s="91"/>
      <c r="AG59" s="148" t="s">
        <v>49</v>
      </c>
      <c r="AH59" s="148" t="s">
        <v>49</v>
      </c>
      <c r="AI59" s="148" t="s">
        <v>49</v>
      </c>
      <c r="AJ59" s="148" t="s">
        <v>49</v>
      </c>
      <c r="AK59" s="148" t="s">
        <v>50</v>
      </c>
      <c r="AL59" s="91"/>
      <c r="AM59" s="91"/>
      <c r="AN59" s="91"/>
      <c r="AO59" s="91"/>
      <c r="AP59" s="91"/>
      <c r="AQ59" s="91"/>
    </row>
    <row r="60" spans="1:43" s="214" customFormat="1" ht="25.5">
      <c r="A60" s="113">
        <v>1</v>
      </c>
      <c r="B60" s="114" t="str">
        <f>DenStatus!C36</f>
        <v>Be Active Den Member for 6 months</v>
      </c>
      <c r="C60" s="113">
        <v>1</v>
      </c>
      <c r="D60" s="229">
        <v>1</v>
      </c>
      <c r="E60" s="158"/>
      <c r="F60" s="229"/>
      <c r="G60" s="230"/>
      <c r="H60" s="230"/>
      <c r="I60" s="230"/>
      <c r="J60" s="230"/>
      <c r="K60" s="230"/>
      <c r="L60" s="230"/>
      <c r="M60" s="230"/>
      <c r="N60" s="230"/>
      <c r="O60" s="230"/>
      <c r="P60" s="230"/>
      <c r="Q60" s="230"/>
      <c r="R60" s="230"/>
      <c r="S60" s="113">
        <f>COUNTA(E60:R60)</f>
        <v>0</v>
      </c>
      <c r="T60" s="113">
        <f>IF(SUM(AG60:AJ60)&gt;=AK60,1,0)</f>
        <v>0</v>
      </c>
      <c r="U60" s="188"/>
      <c r="V60" s="188"/>
      <c r="W60" s="246"/>
      <c r="X60" s="246"/>
      <c r="Y60" s="246"/>
      <c r="Z60" s="91"/>
      <c r="AA60" s="32"/>
      <c r="AB60" s="213"/>
      <c r="AC60" s="213"/>
      <c r="AD60" s="13"/>
      <c r="AE60" s="91"/>
      <c r="AF60" s="91"/>
      <c r="AG60" s="113">
        <f>IF(S60&gt;=C60,1,0)</f>
        <v>0</v>
      </c>
      <c r="AH60" s="113"/>
      <c r="AI60" s="113"/>
      <c r="AJ60" s="113"/>
      <c r="AK60" s="113">
        <v>1</v>
      </c>
      <c r="AL60" s="91"/>
      <c r="AM60" s="91"/>
      <c r="AN60" s="91"/>
      <c r="AO60" s="91"/>
      <c r="AP60" s="91"/>
      <c r="AQ60" s="91"/>
    </row>
    <row r="61" spans="1:43" s="214" customFormat="1" ht="13.5" customHeight="1">
      <c r="A61" s="50">
        <v>2</v>
      </c>
      <c r="B61" s="49" t="str">
        <f>DenStatus!C37</f>
        <v>Child Protection</v>
      </c>
      <c r="C61" s="50">
        <v>1</v>
      </c>
      <c r="D61" s="294">
        <v>1</v>
      </c>
      <c r="E61" s="5"/>
      <c r="F61" s="294"/>
      <c r="G61" s="117"/>
      <c r="H61" s="117"/>
      <c r="I61" s="117"/>
      <c r="J61" s="117"/>
      <c r="K61" s="117"/>
      <c r="L61" s="117"/>
      <c r="M61" s="117"/>
      <c r="N61" s="117"/>
      <c r="O61" s="117"/>
      <c r="P61" s="117"/>
      <c r="Q61" s="117"/>
      <c r="R61" s="117"/>
      <c r="S61" s="50">
        <f>COUNTA(E61:R61)</f>
        <v>0</v>
      </c>
      <c r="T61" s="50">
        <f>IF(SUM(AG61:AJ61)&gt;=AK61,1,0)</f>
        <v>0</v>
      </c>
      <c r="U61" s="13"/>
      <c r="V61" s="13"/>
      <c r="W61" s="249"/>
      <c r="X61" s="249"/>
      <c r="Y61" s="249"/>
      <c r="Z61" s="91"/>
      <c r="AA61" s="32"/>
      <c r="AB61" s="213"/>
      <c r="AC61" s="213"/>
      <c r="AD61" s="13"/>
      <c r="AE61" s="91"/>
      <c r="AF61" s="91"/>
      <c r="AG61" s="50">
        <f>IF(S61&gt;=C61,1,0)</f>
        <v>0</v>
      </c>
      <c r="AH61" s="50"/>
      <c r="AI61" s="50"/>
      <c r="AJ61" s="50"/>
      <c r="AK61" s="50">
        <v>1</v>
      </c>
      <c r="AL61" s="91"/>
      <c r="AM61" s="91"/>
      <c r="AN61" s="91"/>
      <c r="AO61" s="91"/>
      <c r="AP61" s="91"/>
      <c r="AQ61" s="91"/>
    </row>
    <row r="62" spans="1:43" s="214" customFormat="1" ht="12.75" customHeight="1" thickBot="1">
      <c r="A62" s="267">
        <v>3</v>
      </c>
      <c r="B62" s="215" t="str">
        <f>DenStatus!C38</f>
        <v>Cyber Chip</v>
      </c>
      <c r="C62" s="267">
        <v>1</v>
      </c>
      <c r="D62" s="268">
        <v>1</v>
      </c>
      <c r="E62" s="179"/>
      <c r="F62" s="268"/>
      <c r="G62" s="269"/>
      <c r="H62" s="269"/>
      <c r="I62" s="269"/>
      <c r="J62" s="269"/>
      <c r="K62" s="269"/>
      <c r="L62" s="269"/>
      <c r="M62" s="269"/>
      <c r="N62" s="269"/>
      <c r="O62" s="269"/>
      <c r="P62" s="269"/>
      <c r="Q62" s="269"/>
      <c r="R62" s="269"/>
      <c r="S62" s="267">
        <f>COUNTA(E62:R62)</f>
        <v>0</v>
      </c>
      <c r="T62" s="267">
        <f>IF(SUM(AG62:AJ62)&gt;=AK62,1,0)</f>
        <v>0</v>
      </c>
      <c r="U62" s="270"/>
      <c r="V62" s="270"/>
      <c r="W62" s="249"/>
      <c r="X62" s="249"/>
      <c r="Y62" s="249"/>
      <c r="Z62" s="91"/>
      <c r="AA62" s="32"/>
      <c r="AB62" s="213"/>
      <c r="AC62" s="213"/>
      <c r="AD62" s="13"/>
      <c r="AE62" s="91"/>
      <c r="AF62" s="91"/>
      <c r="AG62" s="50">
        <f>IF(S62&gt;=C62,1,0)</f>
        <v>0</v>
      </c>
      <c r="AH62" s="50"/>
      <c r="AI62" s="50"/>
      <c r="AJ62" s="50"/>
      <c r="AK62" s="50">
        <v>1</v>
      </c>
      <c r="AL62" s="91"/>
      <c r="AM62" s="91"/>
      <c r="AN62" s="91"/>
      <c r="AO62" s="91"/>
      <c r="AP62" s="91"/>
      <c r="AQ62" s="271"/>
    </row>
    <row r="63" spans="1:43" s="214" customFormat="1" ht="12.75" customHeight="1" thickTop="1">
      <c r="A63" s="266"/>
      <c r="B63" s="262" t="s">
        <v>239</v>
      </c>
      <c r="C63" s="101">
        <f>IF(SUM(T60:T62)&gt;=3,"X",0)</f>
        <v>0</v>
      </c>
      <c r="D63" s="223" t="s">
        <v>284</v>
      </c>
      <c r="E63" s="52"/>
      <c r="F63" s="55"/>
      <c r="G63" s="55"/>
      <c r="H63" s="55"/>
      <c r="I63" s="55"/>
      <c r="J63" s="55"/>
      <c r="K63" s="55"/>
      <c r="L63" s="55"/>
      <c r="M63" s="55"/>
      <c r="N63" s="55"/>
      <c r="O63" s="55"/>
      <c r="P63" s="55"/>
      <c r="Q63" s="55"/>
      <c r="R63" s="55"/>
      <c r="S63" s="55"/>
      <c r="T63" s="55"/>
      <c r="U63" s="224"/>
      <c r="V63" s="225"/>
      <c r="W63" s="225"/>
      <c r="X63" s="249"/>
      <c r="Y63" s="249"/>
      <c r="Z63" s="91"/>
      <c r="AA63" s="2"/>
      <c r="AB63" s="3"/>
      <c r="AC63" s="3"/>
      <c r="AD63" s="186"/>
      <c r="AE63" s="91"/>
      <c r="AF63" s="91"/>
      <c r="AG63" s="91"/>
      <c r="AH63" s="91"/>
      <c r="AI63" s="91"/>
      <c r="AJ63" s="91"/>
      <c r="AK63" s="91"/>
      <c r="AL63" s="91"/>
      <c r="AM63" s="91"/>
      <c r="AN63" s="119" t="s">
        <v>246</v>
      </c>
      <c r="AO63" s="106"/>
      <c r="AP63" s="106"/>
      <c r="AQ63" s="276" t="s">
        <v>248</v>
      </c>
    </row>
    <row r="64" spans="1:43">
      <c r="A64" s="95"/>
      <c r="B64" s="95"/>
      <c r="C64" s="95"/>
      <c r="D64" s="95"/>
      <c r="E64" s="95"/>
      <c r="F64" s="95"/>
      <c r="G64" s="95"/>
      <c r="H64" s="95"/>
      <c r="I64" s="95"/>
      <c r="J64" s="95"/>
      <c r="K64" s="95"/>
      <c r="L64" s="95"/>
      <c r="M64" s="95"/>
      <c r="N64" s="95"/>
      <c r="O64" s="95"/>
      <c r="P64" s="95"/>
      <c r="Q64" s="95"/>
      <c r="R64" s="95"/>
      <c r="S64" s="95"/>
      <c r="T64" s="95"/>
      <c r="U64" s="95"/>
      <c r="V64" s="95"/>
      <c r="W64" s="119" t="s">
        <v>65</v>
      </c>
      <c r="X64" s="369" t="s">
        <v>252</v>
      </c>
      <c r="Y64" s="370"/>
      <c r="Z64" s="95"/>
      <c r="AA64" s="2"/>
      <c r="AB64" s="3"/>
      <c r="AC64" s="3"/>
      <c r="AD64" s="186"/>
      <c r="AE64" s="95"/>
      <c r="AF64" s="95"/>
      <c r="AG64" s="253" t="s">
        <v>234</v>
      </c>
      <c r="AH64" s="309"/>
      <c r="AI64" s="309"/>
      <c r="AJ64" s="305"/>
      <c r="AK64" s="306"/>
      <c r="AL64" s="95"/>
      <c r="AM64" s="95"/>
      <c r="AN64" s="252" t="s">
        <v>267</v>
      </c>
      <c r="AO64" s="106"/>
      <c r="AP64" s="106"/>
      <c r="AQ64" s="277" t="s">
        <v>256</v>
      </c>
    </row>
    <row r="65" spans="1:43">
      <c r="A65" s="96" t="s">
        <v>240</v>
      </c>
      <c r="B65" s="95"/>
      <c r="C65" s="95"/>
      <c r="D65" s="95"/>
      <c r="E65" s="95"/>
      <c r="F65" s="95"/>
      <c r="G65" s="95"/>
      <c r="H65" s="95"/>
      <c r="I65" s="95"/>
      <c r="J65" s="95"/>
      <c r="K65" s="95"/>
      <c r="L65" s="95"/>
      <c r="M65" s="95"/>
      <c r="N65" s="95"/>
      <c r="O65" s="95"/>
      <c r="P65" s="95"/>
      <c r="Q65" s="95"/>
      <c r="R65" s="95"/>
      <c r="S65" s="95"/>
      <c r="T65" s="95"/>
      <c r="U65" s="95"/>
      <c r="V65" s="95"/>
      <c r="W65" s="191" t="s">
        <v>269</v>
      </c>
      <c r="X65" s="371"/>
      <c r="Y65" s="372"/>
      <c r="Z65" s="95"/>
      <c r="AA65" s="2"/>
      <c r="AB65" s="3"/>
      <c r="AC65" s="3"/>
      <c r="AD65" s="186"/>
      <c r="AE65" s="95"/>
      <c r="AF65" s="95"/>
      <c r="AG65" s="184" t="s">
        <v>26</v>
      </c>
      <c r="AH65" s="307"/>
      <c r="AI65" s="307"/>
      <c r="AJ65" s="307"/>
      <c r="AK65" s="308"/>
      <c r="AL65" s="119" t="s">
        <v>242</v>
      </c>
      <c r="AM65" s="253" t="s">
        <v>243</v>
      </c>
      <c r="AN65" s="252" t="s">
        <v>270</v>
      </c>
      <c r="AO65" s="119" t="s">
        <v>266</v>
      </c>
      <c r="AP65" s="281" t="s">
        <v>268</v>
      </c>
      <c r="AQ65" s="280" t="s">
        <v>257</v>
      </c>
    </row>
    <row r="66" spans="1:43">
      <c r="A66" s="49" t="s">
        <v>55</v>
      </c>
      <c r="B66" s="135"/>
      <c r="C66" s="49" t="s">
        <v>56</v>
      </c>
      <c r="D66" s="135"/>
      <c r="E66" s="138" t="s">
        <v>33</v>
      </c>
      <c r="F66" s="143"/>
      <c r="G66" s="143"/>
      <c r="H66" s="143"/>
      <c r="I66" s="143"/>
      <c r="J66" s="143"/>
      <c r="K66" s="143"/>
      <c r="L66" s="143"/>
      <c r="M66" s="143"/>
      <c r="N66" s="143"/>
      <c r="O66" s="143"/>
      <c r="P66" s="143"/>
      <c r="Q66" s="143"/>
      <c r="R66" s="143"/>
      <c r="S66" s="365" t="s">
        <v>58</v>
      </c>
      <c r="T66" s="366"/>
      <c r="U66" s="366"/>
      <c r="V66" s="367"/>
      <c r="W66" s="257" t="s">
        <v>247</v>
      </c>
      <c r="X66" s="373"/>
      <c r="Y66" s="374"/>
      <c r="Z66" s="95"/>
      <c r="AA66" s="2"/>
      <c r="AB66" s="3"/>
      <c r="AC66" s="3"/>
      <c r="AD66" s="186"/>
      <c r="AE66" s="95"/>
      <c r="AF66" s="95"/>
      <c r="AG66" s="157" t="s">
        <v>34</v>
      </c>
      <c r="AH66" s="119" t="s">
        <v>48</v>
      </c>
      <c r="AI66" s="119" t="s">
        <v>165</v>
      </c>
      <c r="AJ66" s="119" t="s">
        <v>211</v>
      </c>
      <c r="AK66" s="157" t="s">
        <v>1</v>
      </c>
      <c r="AL66" s="252" t="s">
        <v>65</v>
      </c>
      <c r="AM66" s="223" t="s">
        <v>65</v>
      </c>
      <c r="AN66" s="254" t="s">
        <v>250</v>
      </c>
      <c r="AO66" s="252" t="s">
        <v>242</v>
      </c>
      <c r="AP66" s="282" t="s">
        <v>243</v>
      </c>
      <c r="AQ66" s="280" t="s">
        <v>258</v>
      </c>
    </row>
    <row r="67" spans="1:43" ht="13.5" thickBot="1">
      <c r="A67" s="136" t="s">
        <v>43</v>
      </c>
      <c r="B67" s="135" t="s">
        <v>40</v>
      </c>
      <c r="C67" s="136" t="s">
        <v>46</v>
      </c>
      <c r="D67" s="136" t="s">
        <v>16</v>
      </c>
      <c r="E67" s="295"/>
      <c r="F67" s="175"/>
      <c r="G67" s="175"/>
      <c r="H67" s="175"/>
      <c r="I67" s="175"/>
      <c r="J67" s="175"/>
      <c r="K67" s="175"/>
      <c r="L67" s="175"/>
      <c r="M67" s="175"/>
      <c r="N67" s="175"/>
      <c r="O67" s="175"/>
      <c r="P67" s="175"/>
      <c r="Q67" s="175"/>
      <c r="R67" s="175"/>
      <c r="S67" s="136" t="s">
        <v>2</v>
      </c>
      <c r="T67" s="136" t="s">
        <v>31</v>
      </c>
      <c r="U67" s="136" t="s">
        <v>24</v>
      </c>
      <c r="V67" s="50" t="s">
        <v>66</v>
      </c>
      <c r="W67" s="101" t="s">
        <v>249</v>
      </c>
      <c r="X67" s="250" t="s">
        <v>242</v>
      </c>
      <c r="Y67" s="250" t="s">
        <v>243</v>
      </c>
      <c r="Z67" s="95"/>
      <c r="AA67" s="2"/>
      <c r="AB67" s="3"/>
      <c r="AC67" s="3"/>
      <c r="AD67" s="186"/>
      <c r="AE67" s="95"/>
      <c r="AF67" s="95"/>
      <c r="AG67" s="251" t="s">
        <v>49</v>
      </c>
      <c r="AH67" s="148" t="s">
        <v>49</v>
      </c>
      <c r="AI67" s="148" t="s">
        <v>49</v>
      </c>
      <c r="AJ67" s="251" t="s">
        <v>49</v>
      </c>
      <c r="AK67" s="251" t="s">
        <v>50</v>
      </c>
      <c r="AL67" s="148" t="s">
        <v>245</v>
      </c>
      <c r="AM67" s="220" t="s">
        <v>245</v>
      </c>
      <c r="AN67" s="148" t="s">
        <v>251</v>
      </c>
      <c r="AO67" s="148" t="s">
        <v>65</v>
      </c>
      <c r="AP67" s="279" t="s">
        <v>65</v>
      </c>
      <c r="AQ67" s="280" t="s">
        <v>307</v>
      </c>
    </row>
    <row r="68" spans="1:43" ht="14.25" thickTop="1" thickBot="1">
      <c r="A68" s="357">
        <v>1</v>
      </c>
      <c r="B68" s="395" t="str">
        <f>DenStatus!C42</f>
        <v>Adventures in Science</v>
      </c>
      <c r="C68" s="361">
        <v>6</v>
      </c>
      <c r="D68" s="361">
        <v>11</v>
      </c>
      <c r="E68" s="136">
        <v>1</v>
      </c>
      <c r="F68" s="136">
        <v>2</v>
      </c>
      <c r="G68" s="50" t="s">
        <v>154</v>
      </c>
      <c r="H68" s="50" t="s">
        <v>155</v>
      </c>
      <c r="I68" s="50" t="s">
        <v>156</v>
      </c>
      <c r="J68" s="50" t="s">
        <v>157</v>
      </c>
      <c r="K68" s="50" t="s">
        <v>158</v>
      </c>
      <c r="L68" s="50" t="s">
        <v>159</v>
      </c>
      <c r="M68" s="50" t="s">
        <v>160</v>
      </c>
      <c r="N68" s="50" t="s">
        <v>161</v>
      </c>
      <c r="O68" s="50" t="s">
        <v>162</v>
      </c>
      <c r="P68" s="195"/>
      <c r="Q68" s="159"/>
      <c r="R68" s="159"/>
      <c r="S68" s="357">
        <f>COUNTA(E69:R69)</f>
        <v>0</v>
      </c>
      <c r="T68" s="357">
        <f>IF(SUM(AG68:AJ69)&gt;=AK68,1,0)</f>
        <v>0</v>
      </c>
      <c r="U68" s="377"/>
      <c r="V68" s="377"/>
      <c r="W68" s="402" t="str">
        <f>IF(AN68&gt;1,"ERROR",IF(AN68=1,"OK",""))</f>
        <v/>
      </c>
      <c r="X68" s="364"/>
      <c r="Y68" s="364"/>
      <c r="Z68" s="95"/>
      <c r="AA68" s="2"/>
      <c r="AB68" s="3"/>
      <c r="AC68" s="3"/>
      <c r="AD68" s="186"/>
      <c r="AE68" s="95"/>
      <c r="AF68" s="95"/>
      <c r="AG68" s="357">
        <f>IF(COUNTA(E69:F69)&gt;=2,1,0)</f>
        <v>0</v>
      </c>
      <c r="AH68" s="357">
        <f>IF(COUNTA(G69:O69)&gt;=4,1,0)</f>
        <v>0</v>
      </c>
      <c r="AI68" s="357"/>
      <c r="AJ68" s="357"/>
      <c r="AK68" s="357">
        <v>2</v>
      </c>
      <c r="AL68" s="357">
        <f>COUNTA(X68)</f>
        <v>0</v>
      </c>
      <c r="AM68" s="357">
        <f>COUNTA(Y68)</f>
        <v>0</v>
      </c>
      <c r="AN68" s="357">
        <f>SUM(AL68:AM69)</f>
        <v>0</v>
      </c>
      <c r="AO68" s="357">
        <f>IF(AN68&gt;1,0,IF(T68+AL68=2,1,0))</f>
        <v>0</v>
      </c>
      <c r="AP68" s="358">
        <f>IF(AN68&gt;1,0,IF(T68+AM68=2,1,0))</f>
        <v>0</v>
      </c>
      <c r="AQ68" s="278" t="s">
        <v>255</v>
      </c>
    </row>
    <row r="69" spans="1:43" ht="14.25" thickTop="1" thickBot="1">
      <c r="A69" s="394"/>
      <c r="B69" s="348"/>
      <c r="C69" s="343"/>
      <c r="D69" s="343"/>
      <c r="E69" s="179"/>
      <c r="F69" s="179"/>
      <c r="G69" s="179"/>
      <c r="H69" s="179"/>
      <c r="I69" s="179"/>
      <c r="J69" s="179"/>
      <c r="K69" s="179"/>
      <c r="L69" s="179"/>
      <c r="M69" s="179"/>
      <c r="N69" s="179"/>
      <c r="O69" s="179"/>
      <c r="P69" s="196"/>
      <c r="Q69" s="197"/>
      <c r="R69" s="197"/>
      <c r="S69" s="394"/>
      <c r="T69" s="394"/>
      <c r="U69" s="376"/>
      <c r="V69" s="376"/>
      <c r="W69" s="403"/>
      <c r="X69" s="368"/>
      <c r="Y69" s="363"/>
      <c r="Z69" s="95"/>
      <c r="AA69" s="2"/>
      <c r="AB69" s="3"/>
      <c r="AC69" s="3"/>
      <c r="AD69" s="186"/>
      <c r="AE69" s="95"/>
      <c r="AF69" s="95"/>
      <c r="AG69" s="343"/>
      <c r="AH69" s="343"/>
      <c r="AI69" s="343"/>
      <c r="AJ69" s="343"/>
      <c r="AK69" s="343"/>
      <c r="AL69" s="343"/>
      <c r="AM69" s="343"/>
      <c r="AN69" s="343"/>
      <c r="AO69" s="343"/>
      <c r="AP69" s="359"/>
      <c r="AQ69" s="278" t="s">
        <v>244</v>
      </c>
    </row>
    <row r="70" spans="1:43" ht="14.25" thickTop="1" thickBot="1">
      <c r="A70" s="360">
        <f>A68+1</f>
        <v>2</v>
      </c>
      <c r="B70" s="381" t="str">
        <f>DenStatus!C43</f>
        <v>Aquanaut</v>
      </c>
      <c r="C70" s="342">
        <v>6</v>
      </c>
      <c r="D70" s="342">
        <v>9</v>
      </c>
      <c r="E70" s="181">
        <v>1</v>
      </c>
      <c r="F70" s="181">
        <v>2</v>
      </c>
      <c r="G70" s="181">
        <v>3</v>
      </c>
      <c r="H70" s="181">
        <v>4</v>
      </c>
      <c r="I70" s="181">
        <v>5</v>
      </c>
      <c r="J70" s="181">
        <v>6</v>
      </c>
      <c r="K70" s="181">
        <v>7</v>
      </c>
      <c r="L70" s="181">
        <v>8</v>
      </c>
      <c r="M70" s="181">
        <v>9</v>
      </c>
      <c r="N70" s="198"/>
      <c r="O70" s="199"/>
      <c r="P70" s="199"/>
      <c r="Q70" s="199"/>
      <c r="R70" s="199"/>
      <c r="S70" s="360">
        <f>COUNTA(E71:R71)</f>
        <v>0</v>
      </c>
      <c r="T70" s="360">
        <f>IF(SUM(AG70:AJ71)&gt;=AK70,1,0)</f>
        <v>0</v>
      </c>
      <c r="U70" s="375"/>
      <c r="V70" s="375"/>
      <c r="W70" s="402" t="str">
        <f>IF(AN70&gt;1,"ERROR",IF(AN70=1,"OK",""))</f>
        <v/>
      </c>
      <c r="X70" s="362"/>
      <c r="Y70" s="362"/>
      <c r="Z70" s="95"/>
      <c r="AA70" s="32"/>
      <c r="AB70" s="3"/>
      <c r="AC70" s="3"/>
      <c r="AD70" s="186"/>
      <c r="AE70" s="95"/>
      <c r="AF70" s="95"/>
      <c r="AG70" s="360">
        <f>IF(COUNTA(E71:H71)&gt;=4,1,0)</f>
        <v>0</v>
      </c>
      <c r="AH70" s="342">
        <f>IF(COUNTA(I71:M71)&gt;=2,1,0)</f>
        <v>0</v>
      </c>
      <c r="AI70" s="360"/>
      <c r="AJ70" s="360"/>
      <c r="AK70" s="360">
        <v>2</v>
      </c>
      <c r="AL70" s="360">
        <f>COUNTA(X70)</f>
        <v>0</v>
      </c>
      <c r="AM70" s="360">
        <f>COUNTA(Y70)</f>
        <v>0</v>
      </c>
      <c r="AN70" s="360">
        <f>SUM(AL70:AM71)</f>
        <v>0</v>
      </c>
      <c r="AO70" s="360">
        <f>IF(AN70&gt;1,0,IF(T70+AL70=2,1,0))</f>
        <v>0</v>
      </c>
      <c r="AP70" s="408">
        <f>IF(AN70&gt;1,0,IF(T70+AM70=2,1,0))</f>
        <v>0</v>
      </c>
      <c r="AQ70" s="291"/>
    </row>
    <row r="71" spans="1:43" ht="13.5" thickBot="1">
      <c r="A71" s="394"/>
      <c r="B71" s="396"/>
      <c r="C71" s="394"/>
      <c r="D71" s="394"/>
      <c r="E71" s="179"/>
      <c r="F71" s="179"/>
      <c r="G71" s="179"/>
      <c r="H71" s="179"/>
      <c r="I71" s="179"/>
      <c r="J71" s="179"/>
      <c r="K71" s="179"/>
      <c r="L71" s="179"/>
      <c r="M71" s="179"/>
      <c r="N71" s="196"/>
      <c r="O71" s="197"/>
      <c r="P71" s="197"/>
      <c r="Q71" s="197"/>
      <c r="R71" s="197"/>
      <c r="S71" s="394"/>
      <c r="T71" s="394"/>
      <c r="U71" s="376"/>
      <c r="V71" s="376"/>
      <c r="W71" s="403"/>
      <c r="X71" s="368"/>
      <c r="Y71" s="363"/>
      <c r="Z71" s="95"/>
      <c r="AA71" s="32"/>
      <c r="AB71" s="3"/>
      <c r="AC71" s="3"/>
      <c r="AD71" s="186"/>
      <c r="AE71" s="95"/>
      <c r="AF71" s="95"/>
      <c r="AG71" s="343"/>
      <c r="AH71" s="343"/>
      <c r="AI71" s="343"/>
      <c r="AJ71" s="343"/>
      <c r="AK71" s="343"/>
      <c r="AL71" s="343"/>
      <c r="AM71" s="343"/>
      <c r="AN71" s="343"/>
      <c r="AO71" s="343"/>
      <c r="AP71" s="409"/>
      <c r="AQ71" s="290"/>
    </row>
    <row r="72" spans="1:43" ht="13.5" thickBot="1">
      <c r="A72" s="360">
        <f>A70+1</f>
        <v>3</v>
      </c>
      <c r="B72" s="381" t="str">
        <f>DenStatus!C44</f>
        <v>Art Explosion</v>
      </c>
      <c r="C72" s="342">
        <v>4</v>
      </c>
      <c r="D72" s="342">
        <v>9</v>
      </c>
      <c r="E72" s="181">
        <v>1</v>
      </c>
      <c r="F72" s="181">
        <v>2</v>
      </c>
      <c r="G72" s="182" t="s">
        <v>154</v>
      </c>
      <c r="H72" s="182" t="s">
        <v>155</v>
      </c>
      <c r="I72" s="182" t="s">
        <v>156</v>
      </c>
      <c r="J72" s="182" t="s">
        <v>157</v>
      </c>
      <c r="K72" s="182" t="s">
        <v>158</v>
      </c>
      <c r="L72" s="182" t="s">
        <v>159</v>
      </c>
      <c r="M72" s="182" t="s">
        <v>160</v>
      </c>
      <c r="N72" s="200"/>
      <c r="O72" s="201"/>
      <c r="P72" s="201"/>
      <c r="Q72" s="201"/>
      <c r="R72" s="201"/>
      <c r="S72" s="360">
        <f>COUNTA(E73:R73)</f>
        <v>0</v>
      </c>
      <c r="T72" s="360">
        <f>IF(SUM(AG72:AJ73)&gt;=AK72,1,0)</f>
        <v>0</v>
      </c>
      <c r="U72" s="375"/>
      <c r="V72" s="375"/>
      <c r="W72" s="402" t="str">
        <f>IF(AN72&gt;1,"ERROR",IF(AN72=1,"OK",""))</f>
        <v/>
      </c>
      <c r="X72" s="362"/>
      <c r="Y72" s="362"/>
      <c r="Z72" s="95"/>
      <c r="AA72" s="2"/>
      <c r="AB72" s="3"/>
      <c r="AC72" s="3"/>
      <c r="AD72" s="186"/>
      <c r="AE72" s="95"/>
      <c r="AF72" s="95"/>
      <c r="AG72" s="360">
        <f>IF(COUNTA(E73:F73)&gt;=2,1,0)</f>
        <v>0</v>
      </c>
      <c r="AH72" s="360">
        <f>IF(COUNTA(G73:M73)&gt;=2,1,0)</f>
        <v>0</v>
      </c>
      <c r="AI72" s="360"/>
      <c r="AJ72" s="360"/>
      <c r="AK72" s="360">
        <v>2</v>
      </c>
      <c r="AL72" s="360">
        <f>COUNTA(X72)</f>
        <v>0</v>
      </c>
      <c r="AM72" s="360">
        <f>COUNTA(Y72)</f>
        <v>0</v>
      </c>
      <c r="AN72" s="360">
        <f>SUM(AL72:AM73)</f>
        <v>0</v>
      </c>
      <c r="AO72" s="360">
        <f>IF(AN72&gt;1,0,IF(T72+AL72=2,1,0))</f>
        <v>0</v>
      </c>
      <c r="AP72" s="360">
        <f>IF(AN72&gt;1,0,IF(T72+AM72=2,1,0))</f>
        <v>0</v>
      </c>
      <c r="AQ72" s="95"/>
    </row>
    <row r="73" spans="1:43" ht="13.5" thickBot="1">
      <c r="A73" s="394"/>
      <c r="B73" s="396"/>
      <c r="C73" s="394"/>
      <c r="D73" s="394"/>
      <c r="E73" s="179"/>
      <c r="F73" s="179"/>
      <c r="G73" s="179"/>
      <c r="H73" s="179"/>
      <c r="I73" s="179"/>
      <c r="J73" s="179"/>
      <c r="K73" s="179"/>
      <c r="L73" s="179"/>
      <c r="M73" s="179"/>
      <c r="N73" s="202"/>
      <c r="O73" s="312"/>
      <c r="P73" s="312"/>
      <c r="Q73" s="312"/>
      <c r="R73" s="312"/>
      <c r="S73" s="394"/>
      <c r="T73" s="394"/>
      <c r="U73" s="376"/>
      <c r="V73" s="376"/>
      <c r="W73" s="403"/>
      <c r="X73" s="368"/>
      <c r="Y73" s="363"/>
      <c r="Z73" s="95"/>
      <c r="AA73" s="2"/>
      <c r="AB73" s="3"/>
      <c r="AC73" s="3"/>
      <c r="AD73" s="186"/>
      <c r="AE73" s="95"/>
      <c r="AF73" s="95"/>
      <c r="AG73" s="343"/>
      <c r="AH73" s="343"/>
      <c r="AI73" s="343"/>
      <c r="AJ73" s="343"/>
      <c r="AK73" s="343"/>
      <c r="AL73" s="343"/>
      <c r="AM73" s="343"/>
      <c r="AN73" s="343"/>
      <c r="AO73" s="343"/>
      <c r="AP73" s="343"/>
      <c r="AQ73" s="95"/>
    </row>
    <row r="74" spans="1:43" ht="13.5" thickBot="1">
      <c r="A74" s="360">
        <f>A72+1</f>
        <v>4</v>
      </c>
      <c r="B74" s="381" t="str">
        <f>DenStatus!C45</f>
        <v>Aware and Care</v>
      </c>
      <c r="C74" s="342">
        <v>5</v>
      </c>
      <c r="D74" s="342">
        <v>11</v>
      </c>
      <c r="E74" s="182">
        <v>1</v>
      </c>
      <c r="F74" s="182">
        <v>2</v>
      </c>
      <c r="G74" s="182">
        <v>3</v>
      </c>
      <c r="H74" s="182" t="s">
        <v>163</v>
      </c>
      <c r="I74" s="182" t="s">
        <v>164</v>
      </c>
      <c r="J74" s="182" t="s">
        <v>179</v>
      </c>
      <c r="K74" s="182" t="s">
        <v>180</v>
      </c>
      <c r="L74" s="182" t="s">
        <v>181</v>
      </c>
      <c r="M74" s="182" t="s">
        <v>182</v>
      </c>
      <c r="N74" s="182" t="s">
        <v>183</v>
      </c>
      <c r="O74" s="182" t="s">
        <v>184</v>
      </c>
      <c r="P74" s="201"/>
      <c r="Q74" s="201"/>
      <c r="R74" s="201"/>
      <c r="S74" s="360">
        <f>COUNTA(E75:R75)</f>
        <v>0</v>
      </c>
      <c r="T74" s="360">
        <f>IF(SUM(AG74:AJ75)&gt;=AK74,1,0)</f>
        <v>0</v>
      </c>
      <c r="U74" s="375"/>
      <c r="V74" s="375"/>
      <c r="W74" s="402" t="str">
        <f>IF(AN74&gt;1,"ERROR",IF(AN74=1,"OK",""))</f>
        <v/>
      </c>
      <c r="X74" s="362"/>
      <c r="Y74" s="362"/>
      <c r="Z74" s="95"/>
      <c r="AA74" s="2"/>
      <c r="AB74" s="3"/>
      <c r="AC74" s="3"/>
      <c r="AD74" s="186"/>
      <c r="AE74" s="95"/>
      <c r="AF74" s="95"/>
      <c r="AG74" s="360">
        <f>IF(COUNTA(E75:G75)&gt;=3,1,0)</f>
        <v>0</v>
      </c>
      <c r="AH74" s="360">
        <f>IF(COUNTA(H75:O75)&gt;=2,1,0)</f>
        <v>0</v>
      </c>
      <c r="AI74" s="360"/>
      <c r="AJ74" s="360"/>
      <c r="AK74" s="360">
        <v>2</v>
      </c>
      <c r="AL74" s="360">
        <f>COUNTA(X74)</f>
        <v>0</v>
      </c>
      <c r="AM74" s="360">
        <f>COUNTA(Y74)</f>
        <v>0</v>
      </c>
      <c r="AN74" s="360">
        <f>SUM(AL74:AM75)</f>
        <v>0</v>
      </c>
      <c r="AO74" s="360">
        <f>IF(AN74&gt;1,0,IF(T74+AL74=2,1,0))</f>
        <v>0</v>
      </c>
      <c r="AP74" s="360">
        <f>IF(AN74&gt;1,0,IF(T74+AM74=2,1,0))</f>
        <v>0</v>
      </c>
      <c r="AQ74" s="95"/>
    </row>
    <row r="75" spans="1:43" ht="13.5" thickBot="1">
      <c r="A75" s="394"/>
      <c r="B75" s="396"/>
      <c r="C75" s="394"/>
      <c r="D75" s="394"/>
      <c r="E75" s="179"/>
      <c r="F75" s="179"/>
      <c r="G75" s="179"/>
      <c r="H75" s="179"/>
      <c r="I75" s="179"/>
      <c r="J75" s="179"/>
      <c r="K75" s="179"/>
      <c r="L75" s="179"/>
      <c r="M75" s="179"/>
      <c r="N75" s="179"/>
      <c r="O75" s="179"/>
      <c r="P75" s="312"/>
      <c r="Q75" s="312"/>
      <c r="R75" s="312"/>
      <c r="S75" s="394"/>
      <c r="T75" s="394"/>
      <c r="U75" s="376"/>
      <c r="V75" s="376"/>
      <c r="W75" s="403"/>
      <c r="X75" s="368"/>
      <c r="Y75" s="363"/>
      <c r="Z75" s="95"/>
      <c r="AA75" s="2"/>
      <c r="AB75" s="3"/>
      <c r="AC75" s="3"/>
      <c r="AD75" s="186"/>
      <c r="AE75" s="95"/>
      <c r="AF75" s="95"/>
      <c r="AG75" s="343"/>
      <c r="AH75" s="343"/>
      <c r="AI75" s="343"/>
      <c r="AJ75" s="343"/>
      <c r="AK75" s="343"/>
      <c r="AL75" s="343"/>
      <c r="AM75" s="343"/>
      <c r="AN75" s="343"/>
      <c r="AO75" s="343"/>
      <c r="AP75" s="343"/>
      <c r="AQ75" s="95"/>
    </row>
    <row r="76" spans="1:43" ht="13.5" thickBot="1">
      <c r="A76" s="360">
        <f>A74+1</f>
        <v>5</v>
      </c>
      <c r="B76" s="381" t="str">
        <f>DenStatus!C46</f>
        <v>Build It</v>
      </c>
      <c r="C76" s="342">
        <v>4</v>
      </c>
      <c r="D76" s="342">
        <v>4</v>
      </c>
      <c r="E76" s="181">
        <v>1</v>
      </c>
      <c r="F76" s="181">
        <v>2</v>
      </c>
      <c r="G76" s="181">
        <v>3</v>
      </c>
      <c r="H76" s="181">
        <v>4</v>
      </c>
      <c r="I76" s="198"/>
      <c r="J76" s="199"/>
      <c r="K76" s="199"/>
      <c r="L76" s="199"/>
      <c r="M76" s="199"/>
      <c r="N76" s="199"/>
      <c r="O76" s="199"/>
      <c r="P76" s="199"/>
      <c r="Q76" s="199"/>
      <c r="R76" s="199"/>
      <c r="S76" s="360">
        <f>COUNTA(E77:R77)</f>
        <v>0</v>
      </c>
      <c r="T76" s="360">
        <f>IF(SUM(AG76:AJ77)&gt;=AK76,1,0)</f>
        <v>0</v>
      </c>
      <c r="U76" s="375"/>
      <c r="V76" s="375"/>
      <c r="W76" s="402" t="str">
        <f>IF(AN76&gt;1,"ERROR",IF(AN76=1,"OK",""))</f>
        <v/>
      </c>
      <c r="X76" s="362"/>
      <c r="Y76" s="362"/>
      <c r="Z76" s="95"/>
      <c r="AA76" s="2"/>
      <c r="AB76" s="3"/>
      <c r="AC76" s="3"/>
      <c r="AD76" s="186"/>
      <c r="AE76" s="95"/>
      <c r="AF76" s="95"/>
      <c r="AG76" s="360">
        <f>IF(COUNTA(E77:H77)&gt;=4,1,0)</f>
        <v>0</v>
      </c>
      <c r="AH76" s="360"/>
      <c r="AI76" s="360"/>
      <c r="AJ76" s="360"/>
      <c r="AK76" s="360">
        <v>1</v>
      </c>
      <c r="AL76" s="360">
        <f>COUNTA(X76)</f>
        <v>0</v>
      </c>
      <c r="AM76" s="360">
        <f>COUNTA(Y76)</f>
        <v>0</v>
      </c>
      <c r="AN76" s="360">
        <f>SUM(AL76:AM77)</f>
        <v>0</v>
      </c>
      <c r="AO76" s="360">
        <f>IF(AN76&gt;1,0,IF(T76+AL76=2,1,0))</f>
        <v>0</v>
      </c>
      <c r="AP76" s="360">
        <f>IF(AN76&gt;1,0,IF(T76+AM76=2,1,0))</f>
        <v>0</v>
      </c>
      <c r="AQ76" s="95"/>
    </row>
    <row r="77" spans="1:43" ht="13.5" thickBot="1">
      <c r="A77" s="394"/>
      <c r="B77" s="396"/>
      <c r="C77" s="394"/>
      <c r="D77" s="394"/>
      <c r="E77" s="179"/>
      <c r="F77" s="179"/>
      <c r="G77" s="179"/>
      <c r="H77" s="179"/>
      <c r="I77" s="196"/>
      <c r="J77" s="197"/>
      <c r="K77" s="197"/>
      <c r="L77" s="197"/>
      <c r="M77" s="197"/>
      <c r="N77" s="197"/>
      <c r="O77" s="197"/>
      <c r="P77" s="197"/>
      <c r="Q77" s="197"/>
      <c r="R77" s="197"/>
      <c r="S77" s="394"/>
      <c r="T77" s="394"/>
      <c r="U77" s="376"/>
      <c r="V77" s="376"/>
      <c r="W77" s="403"/>
      <c r="X77" s="368"/>
      <c r="Y77" s="363"/>
      <c r="Z77" s="95"/>
      <c r="AA77" s="2"/>
      <c r="AB77" s="3"/>
      <c r="AC77" s="3"/>
      <c r="AD77" s="186"/>
      <c r="AE77" s="95"/>
      <c r="AF77" s="95"/>
      <c r="AG77" s="343"/>
      <c r="AH77" s="343"/>
      <c r="AI77" s="343"/>
      <c r="AJ77" s="343"/>
      <c r="AK77" s="343"/>
      <c r="AL77" s="343"/>
      <c r="AM77" s="343"/>
      <c r="AN77" s="343"/>
      <c r="AO77" s="343"/>
      <c r="AP77" s="343"/>
      <c r="AQ77" s="95"/>
    </row>
    <row r="78" spans="1:43" ht="13.5" thickBot="1">
      <c r="A78" s="360">
        <f>A76+1</f>
        <v>6</v>
      </c>
      <c r="B78" s="381" t="str">
        <f>DenStatus!C47</f>
        <v>Build My Own Hero</v>
      </c>
      <c r="C78" s="342">
        <v>4</v>
      </c>
      <c r="D78" s="342">
        <v>6</v>
      </c>
      <c r="E78" s="181">
        <v>1</v>
      </c>
      <c r="F78" s="181">
        <v>2</v>
      </c>
      <c r="G78" s="181">
        <v>3</v>
      </c>
      <c r="H78" s="181">
        <v>4</v>
      </c>
      <c r="I78" s="181">
        <v>5</v>
      </c>
      <c r="J78" s="181">
        <v>6</v>
      </c>
      <c r="K78" s="198"/>
      <c r="L78" s="199"/>
      <c r="M78" s="199"/>
      <c r="N78" s="199"/>
      <c r="O78" s="199"/>
      <c r="P78" s="199"/>
      <c r="Q78" s="199"/>
      <c r="R78" s="199"/>
      <c r="S78" s="360">
        <f>COUNTA(E79:R79)</f>
        <v>0</v>
      </c>
      <c r="T78" s="360">
        <f>IF(SUM(AG78:AJ79)&gt;=AK78,1,0)</f>
        <v>0</v>
      </c>
      <c r="U78" s="375"/>
      <c r="V78" s="375"/>
      <c r="W78" s="402" t="str">
        <f>IF(AN78&gt;1,"ERROR",IF(AN78=1,"OK",""))</f>
        <v/>
      </c>
      <c r="X78" s="362"/>
      <c r="Y78" s="362"/>
      <c r="Z78" s="95"/>
      <c r="AA78" s="2"/>
      <c r="AB78" s="3"/>
      <c r="AC78" s="3"/>
      <c r="AD78" s="186"/>
      <c r="AE78" s="95"/>
      <c r="AF78" s="95"/>
      <c r="AG78" s="360">
        <f>IF(COUNTA(E79:G79)&gt;=3,1,0)</f>
        <v>0</v>
      </c>
      <c r="AH78" s="360">
        <f>IF(COUNTA(H79:J79)&gt;=1,1,0)</f>
        <v>0</v>
      </c>
      <c r="AI78" s="360"/>
      <c r="AJ78" s="360"/>
      <c r="AK78" s="360">
        <v>2</v>
      </c>
      <c r="AL78" s="360">
        <f>COUNTA(X78)</f>
        <v>0</v>
      </c>
      <c r="AM78" s="360">
        <f>COUNTA(Y78)</f>
        <v>0</v>
      </c>
      <c r="AN78" s="360">
        <f>SUM(AL78:AM79)</f>
        <v>0</v>
      </c>
      <c r="AO78" s="360">
        <f>IF(AN78&gt;1,0,IF(T78+AL78=2,1,0))</f>
        <v>0</v>
      </c>
      <c r="AP78" s="360">
        <f>IF(AN78&gt;1,0,IF(T78+AM78=2,1,0))</f>
        <v>0</v>
      </c>
      <c r="AQ78" s="95"/>
    </row>
    <row r="79" spans="1:43" ht="13.5" thickBot="1">
      <c r="A79" s="394"/>
      <c r="B79" s="396"/>
      <c r="C79" s="394"/>
      <c r="D79" s="394"/>
      <c r="E79" s="179"/>
      <c r="F79" s="179"/>
      <c r="G79" s="179"/>
      <c r="H79" s="179"/>
      <c r="I79" s="179"/>
      <c r="J79" s="179"/>
      <c r="K79" s="196"/>
      <c r="L79" s="197"/>
      <c r="M79" s="197"/>
      <c r="N79" s="197"/>
      <c r="O79" s="197"/>
      <c r="P79" s="197"/>
      <c r="Q79" s="197"/>
      <c r="R79" s="197"/>
      <c r="S79" s="394"/>
      <c r="T79" s="394"/>
      <c r="U79" s="376"/>
      <c r="V79" s="376"/>
      <c r="W79" s="403"/>
      <c r="X79" s="368"/>
      <c r="Y79" s="363"/>
      <c r="Z79" s="95"/>
      <c r="AA79" s="2"/>
      <c r="AB79" s="3"/>
      <c r="AC79" s="3"/>
      <c r="AD79" s="186"/>
      <c r="AE79" s="95"/>
      <c r="AF79" s="95"/>
      <c r="AG79" s="343"/>
      <c r="AH79" s="343"/>
      <c r="AI79" s="343"/>
      <c r="AJ79" s="343"/>
      <c r="AK79" s="343"/>
      <c r="AL79" s="343"/>
      <c r="AM79" s="343"/>
      <c r="AN79" s="343"/>
      <c r="AO79" s="343"/>
      <c r="AP79" s="343"/>
      <c r="AQ79" s="95"/>
    </row>
    <row r="80" spans="1:43" ht="13.5" thickBot="1">
      <c r="A80" s="360">
        <f>A78+1</f>
        <v>7</v>
      </c>
      <c r="B80" s="381" t="str">
        <f>DenStatus!C48</f>
        <v>Castaway</v>
      </c>
      <c r="C80" s="342">
        <v>6</v>
      </c>
      <c r="D80" s="342">
        <v>7</v>
      </c>
      <c r="E80" s="182" t="s">
        <v>169</v>
      </c>
      <c r="F80" s="182" t="s">
        <v>170</v>
      </c>
      <c r="G80" s="182" t="s">
        <v>171</v>
      </c>
      <c r="H80" s="182" t="s">
        <v>150</v>
      </c>
      <c r="I80" s="182" t="s">
        <v>151</v>
      </c>
      <c r="J80" s="182" t="s">
        <v>152</v>
      </c>
      <c r="K80" s="182" t="s">
        <v>153</v>
      </c>
      <c r="L80" s="199"/>
      <c r="M80" s="199"/>
      <c r="N80" s="199"/>
      <c r="O80" s="199"/>
      <c r="P80" s="199"/>
      <c r="Q80" s="199"/>
      <c r="R80" s="199"/>
      <c r="S80" s="360">
        <f>COUNTA(E81:R81)</f>
        <v>0</v>
      </c>
      <c r="T80" s="360">
        <f>IF(SUM(AG80:AJ81)&gt;=AK80,1,0)</f>
        <v>0</v>
      </c>
      <c r="U80" s="375"/>
      <c r="V80" s="375"/>
      <c r="W80" s="402" t="str">
        <f>IF(AN80&gt;1,"ERROR",IF(AN80=1,"OK",""))</f>
        <v/>
      </c>
      <c r="X80" s="362"/>
      <c r="Y80" s="362"/>
      <c r="Z80" s="95"/>
      <c r="AA80" s="2"/>
      <c r="AB80" s="3"/>
      <c r="AC80" s="3"/>
      <c r="AD80" s="186"/>
      <c r="AE80" s="95"/>
      <c r="AF80" s="95"/>
      <c r="AG80" s="360">
        <f>IF(COUNTA(E81)&gt;=1,1,0)</f>
        <v>0</v>
      </c>
      <c r="AH80" s="360">
        <f>IF(COUNTA(F81:G81)&gt;=1,1,0)</f>
        <v>0</v>
      </c>
      <c r="AI80" s="360">
        <f>IF(COUNTA(H81:K81)&gt;=4,1,0)</f>
        <v>0</v>
      </c>
      <c r="AJ80" s="360"/>
      <c r="AK80" s="360">
        <v>3</v>
      </c>
      <c r="AL80" s="360">
        <f>COUNTA(X80)</f>
        <v>0</v>
      </c>
      <c r="AM80" s="360">
        <f>COUNTA(Y80)</f>
        <v>0</v>
      </c>
      <c r="AN80" s="360">
        <f>SUM(AL80:AM81)</f>
        <v>0</v>
      </c>
      <c r="AO80" s="360">
        <f>IF(AN80&gt;1,0,IF(T80+AL80=2,1,0))</f>
        <v>0</v>
      </c>
      <c r="AP80" s="360">
        <f>IF(AN80&gt;1,0,IF(T80+AM80=2,1,0))</f>
        <v>0</v>
      </c>
      <c r="AQ80" s="95"/>
    </row>
    <row r="81" spans="1:43" ht="13.5" thickBot="1">
      <c r="A81" s="394"/>
      <c r="B81" s="396"/>
      <c r="C81" s="394"/>
      <c r="D81" s="394"/>
      <c r="E81" s="179"/>
      <c r="F81" s="179"/>
      <c r="G81" s="179"/>
      <c r="H81" s="179"/>
      <c r="I81" s="179"/>
      <c r="J81" s="179"/>
      <c r="K81" s="179"/>
      <c r="L81" s="197"/>
      <c r="M81" s="197"/>
      <c r="N81" s="197"/>
      <c r="O81" s="197"/>
      <c r="P81" s="197"/>
      <c r="Q81" s="197"/>
      <c r="R81" s="197"/>
      <c r="S81" s="394"/>
      <c r="T81" s="394"/>
      <c r="U81" s="376"/>
      <c r="V81" s="376"/>
      <c r="W81" s="403"/>
      <c r="X81" s="368"/>
      <c r="Y81" s="363"/>
      <c r="Z81" s="95"/>
      <c r="AA81" s="2"/>
      <c r="AB81" s="3"/>
      <c r="AC81" s="3"/>
      <c r="AD81" s="186"/>
      <c r="AE81" s="95"/>
      <c r="AF81" s="95"/>
      <c r="AG81" s="343"/>
      <c r="AH81" s="343"/>
      <c r="AI81" s="343"/>
      <c r="AJ81" s="343"/>
      <c r="AK81" s="343"/>
      <c r="AL81" s="343"/>
      <c r="AM81" s="343"/>
      <c r="AN81" s="343"/>
      <c r="AO81" s="343"/>
      <c r="AP81" s="343"/>
      <c r="AQ81" s="95"/>
    </row>
    <row r="82" spans="1:43" ht="13.5" thickBot="1">
      <c r="A82" s="360">
        <f>A80+1</f>
        <v>8</v>
      </c>
      <c r="B82" s="381" t="str">
        <f>DenStatus!C49</f>
        <v>Earth Rocks!</v>
      </c>
      <c r="C82" s="342">
        <v>11</v>
      </c>
      <c r="D82" s="342">
        <v>11</v>
      </c>
      <c r="E82" s="182" t="s">
        <v>169</v>
      </c>
      <c r="F82" s="182" t="s">
        <v>170</v>
      </c>
      <c r="G82" s="182">
        <v>2</v>
      </c>
      <c r="H82" s="182" t="s">
        <v>154</v>
      </c>
      <c r="I82" s="182" t="s">
        <v>155</v>
      </c>
      <c r="J82" s="182" t="s">
        <v>156</v>
      </c>
      <c r="K82" s="182" t="s">
        <v>163</v>
      </c>
      <c r="L82" s="182" t="s">
        <v>164</v>
      </c>
      <c r="M82" s="182">
        <v>5</v>
      </c>
      <c r="N82" s="182" t="s">
        <v>176</v>
      </c>
      <c r="O82" s="182" t="s">
        <v>177</v>
      </c>
      <c r="P82" s="199"/>
      <c r="Q82" s="199"/>
      <c r="R82" s="221"/>
      <c r="S82" s="360">
        <f>COUNTA(E83:R83)</f>
        <v>0</v>
      </c>
      <c r="T82" s="360">
        <f>IF(SUM(AG82:AJ83)&gt;=AK82,1,0)</f>
        <v>0</v>
      </c>
      <c r="U82" s="340"/>
      <c r="V82" s="375"/>
      <c r="W82" s="404" t="str">
        <f>IF(AN82&gt;1,"ERROR",IF(AN82=1,"OK",""))</f>
        <v/>
      </c>
      <c r="X82" s="362"/>
      <c r="Y82" s="362"/>
      <c r="Z82" s="95"/>
      <c r="AA82" s="2"/>
      <c r="AB82" s="3"/>
      <c r="AC82" s="3"/>
      <c r="AD82" s="186"/>
      <c r="AE82" s="95"/>
      <c r="AF82" s="95"/>
      <c r="AG82" s="360">
        <f>IF(COUNTA(E83:O83)&gt;=11,1,0)</f>
        <v>0</v>
      </c>
      <c r="AH82" s="360"/>
      <c r="AI82" s="360"/>
      <c r="AJ82" s="360"/>
      <c r="AK82" s="360">
        <v>1</v>
      </c>
      <c r="AL82" s="360">
        <f>COUNTA(X82)</f>
        <v>0</v>
      </c>
      <c r="AM82" s="360">
        <f>COUNTA(Y82)</f>
        <v>0</v>
      </c>
      <c r="AN82" s="360">
        <f>SUM(AL82:AM83)</f>
        <v>0</v>
      </c>
      <c r="AO82" s="360">
        <f>IF(AN82&gt;1,0,IF(T82+AL82=2,1,0))</f>
        <v>0</v>
      </c>
      <c r="AP82" s="360">
        <f>IF(AN82&gt;1,0,IF(T82+AM82=2,1,0))</f>
        <v>0</v>
      </c>
      <c r="AQ82" s="95"/>
    </row>
    <row r="83" spans="1:43" ht="13.5" thickBot="1">
      <c r="A83" s="397"/>
      <c r="B83" s="382"/>
      <c r="C83" s="379"/>
      <c r="D83" s="379"/>
      <c r="E83" s="5"/>
      <c r="F83" s="5"/>
      <c r="G83" s="5"/>
      <c r="H83" s="5"/>
      <c r="I83" s="5"/>
      <c r="J83" s="5"/>
      <c r="K83" s="5"/>
      <c r="L83" s="5"/>
      <c r="M83" s="5"/>
      <c r="N83" s="5"/>
      <c r="O83" s="5"/>
      <c r="P83" s="197"/>
      <c r="Q83" s="197"/>
      <c r="R83" s="53"/>
      <c r="S83" s="397"/>
      <c r="T83" s="397"/>
      <c r="U83" s="385"/>
      <c r="V83" s="393"/>
      <c r="W83" s="405"/>
      <c r="X83" s="368"/>
      <c r="Y83" s="363"/>
      <c r="Z83" s="95"/>
      <c r="AA83" s="2"/>
      <c r="AB83" s="3"/>
      <c r="AC83" s="3"/>
      <c r="AD83" s="186"/>
      <c r="AE83" s="95"/>
      <c r="AF83" s="95"/>
      <c r="AG83" s="328"/>
      <c r="AH83" s="328"/>
      <c r="AI83" s="328"/>
      <c r="AJ83" s="328"/>
      <c r="AK83" s="328"/>
      <c r="AL83" s="328"/>
      <c r="AM83" s="328"/>
      <c r="AN83" s="328"/>
      <c r="AO83" s="328"/>
      <c r="AP83" s="328"/>
      <c r="AQ83" s="95"/>
    </row>
    <row r="84" spans="1:43" ht="13.5" thickBot="1">
      <c r="A84" s="360">
        <f>A82+1</f>
        <v>9</v>
      </c>
      <c r="B84" s="381" t="str">
        <f>DenStatus!C50</f>
        <v>Engineer</v>
      </c>
      <c r="C84" s="342">
        <v>4</v>
      </c>
      <c r="D84" s="342">
        <v>6</v>
      </c>
      <c r="E84" s="181">
        <v>1</v>
      </c>
      <c r="F84" s="182" t="s">
        <v>150</v>
      </c>
      <c r="G84" s="182" t="s">
        <v>151</v>
      </c>
      <c r="H84" s="182" t="s">
        <v>152</v>
      </c>
      <c r="I84" s="181">
        <v>3</v>
      </c>
      <c r="J84" s="181">
        <v>4</v>
      </c>
      <c r="K84" s="198"/>
      <c r="L84" s="199"/>
      <c r="M84" s="199"/>
      <c r="N84" s="199"/>
      <c r="O84" s="199"/>
      <c r="P84" s="199"/>
      <c r="Q84" s="199"/>
      <c r="R84" s="199"/>
      <c r="S84" s="360">
        <f>COUNTA(E85:R85)</f>
        <v>0</v>
      </c>
      <c r="T84" s="360">
        <f>IF(SUM(AG84:AJ85)&gt;=AK84,1,0)</f>
        <v>0</v>
      </c>
      <c r="U84" s="375"/>
      <c r="V84" s="375"/>
      <c r="W84" s="402" t="str">
        <f>IF(AN84&gt;1,"ERROR",IF(AN84=1,"OK",""))</f>
        <v/>
      </c>
      <c r="X84" s="362"/>
      <c r="Y84" s="362"/>
      <c r="Z84" s="95"/>
      <c r="AA84" s="2"/>
      <c r="AB84" s="3"/>
      <c r="AC84" s="3"/>
      <c r="AD84" s="186"/>
      <c r="AE84" s="95"/>
      <c r="AF84" s="95"/>
      <c r="AG84" s="360">
        <f>IF(COUNTA(E85:H85)&gt;=4,1,0)</f>
        <v>0</v>
      </c>
      <c r="AH84" s="360"/>
      <c r="AI84" s="360"/>
      <c r="AJ84" s="360"/>
      <c r="AK84" s="360">
        <v>1</v>
      </c>
      <c r="AL84" s="360">
        <f>COUNTA(X84)</f>
        <v>0</v>
      </c>
      <c r="AM84" s="360">
        <f>COUNTA(Y84)</f>
        <v>0</v>
      </c>
      <c r="AN84" s="360">
        <f>SUM(AL84:AM85)</f>
        <v>0</v>
      </c>
      <c r="AO84" s="360">
        <f>IF(AN84&gt;1,0,IF(T84+AL84=2,1,0))</f>
        <v>0</v>
      </c>
      <c r="AP84" s="360">
        <f>IF(AN84&gt;1,0,IF(T84+AM84=2,1,0))</f>
        <v>0</v>
      </c>
      <c r="AQ84" s="95"/>
    </row>
    <row r="85" spans="1:43" ht="13.5" thickBot="1">
      <c r="A85" s="394"/>
      <c r="B85" s="396"/>
      <c r="C85" s="394"/>
      <c r="D85" s="394"/>
      <c r="E85" s="179"/>
      <c r="F85" s="179"/>
      <c r="G85" s="179"/>
      <c r="H85" s="179"/>
      <c r="I85" s="179"/>
      <c r="J85" s="179"/>
      <c r="K85" s="196"/>
      <c r="L85" s="197"/>
      <c r="M85" s="197"/>
      <c r="N85" s="197"/>
      <c r="O85" s="197"/>
      <c r="P85" s="197"/>
      <c r="Q85" s="197"/>
      <c r="R85" s="197"/>
      <c r="S85" s="394"/>
      <c r="T85" s="394"/>
      <c r="U85" s="376"/>
      <c r="V85" s="376"/>
      <c r="W85" s="403"/>
      <c r="X85" s="368"/>
      <c r="Y85" s="363"/>
      <c r="Z85" s="95"/>
      <c r="AA85" s="2"/>
      <c r="AB85" s="3"/>
      <c r="AC85" s="3"/>
      <c r="AD85" s="186"/>
      <c r="AE85" s="95"/>
      <c r="AF85" s="95"/>
      <c r="AG85" s="343"/>
      <c r="AH85" s="343"/>
      <c r="AI85" s="343"/>
      <c r="AJ85" s="343"/>
      <c r="AK85" s="343"/>
      <c r="AL85" s="343"/>
      <c r="AM85" s="343"/>
      <c r="AN85" s="343"/>
      <c r="AO85" s="343"/>
      <c r="AP85" s="343"/>
      <c r="AQ85" s="95"/>
    </row>
    <row r="86" spans="1:43" ht="13.5" thickBot="1">
      <c r="A86" s="360">
        <f>A84+1</f>
        <v>10</v>
      </c>
      <c r="B86" s="381" t="str">
        <f>DenStatus!C51</f>
        <v>Fix It</v>
      </c>
      <c r="C86" s="342">
        <v>15</v>
      </c>
      <c r="D86" s="342">
        <v>28</v>
      </c>
      <c r="E86" s="181">
        <v>1</v>
      </c>
      <c r="F86" s="182" t="s">
        <v>150</v>
      </c>
      <c r="G86" s="182" t="s">
        <v>151</v>
      </c>
      <c r="H86" s="182" t="s">
        <v>152</v>
      </c>
      <c r="I86" s="182" t="s">
        <v>154</v>
      </c>
      <c r="J86" s="182" t="s">
        <v>155</v>
      </c>
      <c r="K86" s="182" t="s">
        <v>156</v>
      </c>
      <c r="L86" s="182" t="s">
        <v>163</v>
      </c>
      <c r="M86" s="182" t="s">
        <v>164</v>
      </c>
      <c r="N86" s="182" t="s">
        <v>179</v>
      </c>
      <c r="O86" s="182" t="s">
        <v>180</v>
      </c>
      <c r="P86" s="182" t="s">
        <v>181</v>
      </c>
      <c r="Q86" s="182" t="s">
        <v>182</v>
      </c>
      <c r="R86" s="182" t="s">
        <v>183</v>
      </c>
      <c r="S86" s="360">
        <f>SUM(COUNTA(E87:R87)+COUNTA(E89:R89))</f>
        <v>0</v>
      </c>
      <c r="T86" s="360">
        <f>IF(SUM(AG86:AJ89)&gt;=AK86,1,0)</f>
        <v>0</v>
      </c>
      <c r="U86" s="340"/>
      <c r="V86" s="375"/>
      <c r="W86" s="404"/>
      <c r="X86" s="362"/>
      <c r="Y86" s="362"/>
      <c r="Z86" s="95"/>
      <c r="AA86" s="2"/>
      <c r="AB86" s="3"/>
      <c r="AC86" s="3"/>
      <c r="AD86" s="186"/>
      <c r="AE86" s="95"/>
      <c r="AF86" s="95"/>
      <c r="AG86" s="360">
        <f>IF(COUNTA(E87:K87)&gt;=7,1,0)</f>
        <v>0</v>
      </c>
      <c r="AH86" s="360">
        <f>IF(SUM(COUNTA(L87:R87)+COUNTA(E89:R89))&gt;=8,1,0)</f>
        <v>0</v>
      </c>
      <c r="AI86" s="360"/>
      <c r="AJ86" s="360"/>
      <c r="AK86" s="360">
        <v>2</v>
      </c>
      <c r="AL86" s="360">
        <f>COUNTA(X86)</f>
        <v>0</v>
      </c>
      <c r="AM86" s="360">
        <f>COUNTA(Y86)</f>
        <v>0</v>
      </c>
      <c r="AN86" s="360">
        <f>SUM(AL86:AM89)</f>
        <v>0</v>
      </c>
      <c r="AO86" s="360">
        <f>IF(AN86&gt;1,0,IF(T86+AL86=2,1,0))</f>
        <v>0</v>
      </c>
      <c r="AP86" s="360">
        <f>IF(AN86&gt;1,0,IF(T86+AM86=2,1,0))</f>
        <v>0</v>
      </c>
      <c r="AQ86" s="95"/>
    </row>
    <row r="87" spans="1:43" ht="13.5" thickBot="1">
      <c r="A87" s="389"/>
      <c r="B87" s="391"/>
      <c r="C87" s="389"/>
      <c r="D87" s="389"/>
      <c r="E87" s="31"/>
      <c r="F87" s="31"/>
      <c r="G87" s="31"/>
      <c r="H87" s="31"/>
      <c r="I87" s="31"/>
      <c r="J87" s="31"/>
      <c r="K87" s="31"/>
      <c r="L87" s="31"/>
      <c r="M87" s="31"/>
      <c r="N87" s="31"/>
      <c r="O87" s="31"/>
      <c r="P87" s="31"/>
      <c r="Q87" s="31"/>
      <c r="R87" s="31"/>
      <c r="S87" s="389"/>
      <c r="T87" s="389"/>
      <c r="U87" s="393"/>
      <c r="V87" s="393"/>
      <c r="W87" s="405"/>
      <c r="X87" s="363"/>
      <c r="Y87" s="363"/>
      <c r="Z87" s="95"/>
      <c r="AA87" s="2"/>
      <c r="AB87" s="3"/>
      <c r="AC87" s="3"/>
      <c r="AD87" s="186"/>
      <c r="AE87" s="95"/>
      <c r="AF87" s="95"/>
      <c r="AG87" s="328"/>
      <c r="AH87" s="328"/>
      <c r="AI87" s="328"/>
      <c r="AJ87" s="328"/>
      <c r="AK87" s="328"/>
      <c r="AL87" s="328"/>
      <c r="AM87" s="328"/>
      <c r="AN87" s="328"/>
      <c r="AO87" s="328"/>
      <c r="AP87" s="328"/>
      <c r="AQ87" s="95"/>
    </row>
    <row r="88" spans="1:43" ht="13.5" thickBot="1">
      <c r="A88" s="328"/>
      <c r="B88" s="347"/>
      <c r="C88" s="328"/>
      <c r="D88" s="328"/>
      <c r="E88" s="50" t="s">
        <v>184</v>
      </c>
      <c r="F88" s="50" t="s">
        <v>185</v>
      </c>
      <c r="G88" s="50" t="s">
        <v>186</v>
      </c>
      <c r="H88" s="50" t="s">
        <v>187</v>
      </c>
      <c r="I88" s="50" t="s">
        <v>188</v>
      </c>
      <c r="J88" s="50" t="s">
        <v>189</v>
      </c>
      <c r="K88" s="50" t="s">
        <v>190</v>
      </c>
      <c r="L88" s="50" t="s">
        <v>191</v>
      </c>
      <c r="M88" s="50" t="s">
        <v>192</v>
      </c>
      <c r="N88" s="50" t="s">
        <v>193</v>
      </c>
      <c r="O88" s="50" t="s">
        <v>194</v>
      </c>
      <c r="P88" s="50" t="s">
        <v>195</v>
      </c>
      <c r="Q88" s="50" t="s">
        <v>196</v>
      </c>
      <c r="R88" s="50" t="s">
        <v>197</v>
      </c>
      <c r="S88" s="328"/>
      <c r="T88" s="328"/>
      <c r="U88" s="328"/>
      <c r="V88" s="328"/>
      <c r="W88" s="405"/>
      <c r="X88" s="363"/>
      <c r="Y88" s="363"/>
      <c r="Z88" s="95"/>
      <c r="AA88" s="2"/>
      <c r="AB88" s="3"/>
      <c r="AC88" s="3"/>
      <c r="AD88" s="186"/>
      <c r="AE88" s="95"/>
      <c r="AF88" s="95"/>
      <c r="AG88" s="328"/>
      <c r="AH88" s="328"/>
      <c r="AI88" s="328"/>
      <c r="AJ88" s="328"/>
      <c r="AK88" s="328"/>
      <c r="AL88" s="328"/>
      <c r="AM88" s="328"/>
      <c r="AN88" s="328"/>
      <c r="AO88" s="328"/>
      <c r="AP88" s="328"/>
      <c r="AQ88" s="95"/>
    </row>
    <row r="89" spans="1:43" ht="13.5" thickBot="1">
      <c r="A89" s="343"/>
      <c r="B89" s="348"/>
      <c r="C89" s="343"/>
      <c r="D89" s="343"/>
      <c r="E89" s="190"/>
      <c r="F89" s="190"/>
      <c r="G89" s="190"/>
      <c r="H89" s="190"/>
      <c r="I89" s="190"/>
      <c r="J89" s="190"/>
      <c r="K89" s="190"/>
      <c r="L89" s="190"/>
      <c r="M89" s="190"/>
      <c r="N89" s="190"/>
      <c r="O89" s="190"/>
      <c r="P89" s="190"/>
      <c r="Q89" s="190"/>
      <c r="R89" s="190"/>
      <c r="S89" s="343"/>
      <c r="T89" s="343"/>
      <c r="U89" s="343"/>
      <c r="V89" s="343"/>
      <c r="W89" s="407"/>
      <c r="X89" s="363"/>
      <c r="Y89" s="363"/>
      <c r="Z89" s="95"/>
      <c r="AA89" s="2"/>
      <c r="AB89" s="3"/>
      <c r="AC89" s="3"/>
      <c r="AD89" s="186"/>
      <c r="AE89" s="95"/>
      <c r="AF89" s="95"/>
      <c r="AG89" s="343"/>
      <c r="AH89" s="343"/>
      <c r="AI89" s="343"/>
      <c r="AJ89" s="343"/>
      <c r="AK89" s="343"/>
      <c r="AL89" s="343"/>
      <c r="AM89" s="343"/>
      <c r="AN89" s="343"/>
      <c r="AO89" s="343"/>
      <c r="AP89" s="343"/>
      <c r="AQ89" s="95"/>
    </row>
    <row r="90" spans="1:43" ht="13.5" thickBot="1">
      <c r="A90" s="360">
        <v>11</v>
      </c>
      <c r="B90" s="381" t="str">
        <f>DenStatus!C52</f>
        <v>Game Design</v>
      </c>
      <c r="C90" s="342">
        <v>4</v>
      </c>
      <c r="D90" s="342">
        <v>4</v>
      </c>
      <c r="E90" s="181">
        <v>1</v>
      </c>
      <c r="F90" s="181">
        <v>2</v>
      </c>
      <c r="G90" s="181">
        <v>3</v>
      </c>
      <c r="H90" s="181">
        <v>4</v>
      </c>
      <c r="I90" s="198"/>
      <c r="J90" s="199"/>
      <c r="K90" s="199"/>
      <c r="L90" s="199"/>
      <c r="M90" s="199"/>
      <c r="N90" s="199"/>
      <c r="O90" s="199"/>
      <c r="P90" s="199"/>
      <c r="Q90" s="199"/>
      <c r="R90" s="199"/>
      <c r="S90" s="360">
        <f>COUNTA(E91:R91)</f>
        <v>0</v>
      </c>
      <c r="T90" s="360">
        <f>IF(SUM(AG90:AJ91)&gt;=AK90,1,0)</f>
        <v>0</v>
      </c>
      <c r="U90" s="375"/>
      <c r="V90" s="375"/>
      <c r="W90" s="402" t="str">
        <f>IF(AN90&gt;1,"ERROR",IF(AN90=1,"OK",""))</f>
        <v/>
      </c>
      <c r="X90" s="362"/>
      <c r="Y90" s="362"/>
      <c r="Z90" s="95"/>
      <c r="AA90" s="2"/>
      <c r="AB90" s="3"/>
      <c r="AC90" s="3"/>
      <c r="AD90" s="186"/>
      <c r="AE90" s="95"/>
      <c r="AF90" s="95"/>
      <c r="AG90" s="360">
        <f>IF(COUNTA(E91:H91)&gt;=4,1,0)</f>
        <v>0</v>
      </c>
      <c r="AH90" s="360"/>
      <c r="AI90" s="360"/>
      <c r="AJ90" s="360"/>
      <c r="AK90" s="360">
        <v>1</v>
      </c>
      <c r="AL90" s="360">
        <f>COUNTA(X90)</f>
        <v>0</v>
      </c>
      <c r="AM90" s="360">
        <f>COUNTA(Y90)</f>
        <v>0</v>
      </c>
      <c r="AN90" s="360">
        <f>SUM(AL90:AM91)</f>
        <v>0</v>
      </c>
      <c r="AO90" s="360">
        <f>IF(AN90&gt;1,0,IF(T90+AL90=2,1,0))</f>
        <v>0</v>
      </c>
      <c r="AP90" s="360">
        <f>IF(AN90&gt;1,0,IF(T90+AM90=2,1,0))</f>
        <v>0</v>
      </c>
      <c r="AQ90" s="95"/>
    </row>
    <row r="91" spans="1:43" ht="13.5" thickBot="1">
      <c r="A91" s="394"/>
      <c r="B91" s="396"/>
      <c r="C91" s="394"/>
      <c r="D91" s="394"/>
      <c r="E91" s="179"/>
      <c r="F91" s="179"/>
      <c r="G91" s="179"/>
      <c r="H91" s="179"/>
      <c r="I91" s="196"/>
      <c r="J91" s="197"/>
      <c r="K91" s="197"/>
      <c r="L91" s="197"/>
      <c r="M91" s="197"/>
      <c r="N91" s="197"/>
      <c r="O91" s="197"/>
      <c r="P91" s="197"/>
      <c r="Q91" s="197"/>
      <c r="R91" s="197"/>
      <c r="S91" s="394"/>
      <c r="T91" s="394"/>
      <c r="U91" s="376"/>
      <c r="V91" s="376"/>
      <c r="W91" s="403"/>
      <c r="X91" s="368"/>
      <c r="Y91" s="363"/>
      <c r="Z91" s="95"/>
      <c r="AA91" s="2"/>
      <c r="AB91" s="3"/>
      <c r="AC91" s="3"/>
      <c r="AD91" s="186"/>
      <c r="AE91" s="95"/>
      <c r="AF91" s="95"/>
      <c r="AG91" s="343"/>
      <c r="AH91" s="343"/>
      <c r="AI91" s="343"/>
      <c r="AJ91" s="343"/>
      <c r="AK91" s="343"/>
      <c r="AL91" s="343"/>
      <c r="AM91" s="343"/>
      <c r="AN91" s="343"/>
      <c r="AO91" s="343"/>
      <c r="AP91" s="343"/>
      <c r="AQ91" s="95"/>
    </row>
    <row r="92" spans="1:43" ht="13.5" thickBot="1">
      <c r="A92" s="360">
        <v>12</v>
      </c>
      <c r="B92" s="381" t="str">
        <f>DenStatus!C53</f>
        <v>Into the Wild</v>
      </c>
      <c r="C92" s="399" t="s">
        <v>326</v>
      </c>
      <c r="D92" s="342">
        <v>12</v>
      </c>
      <c r="E92" s="181">
        <v>1</v>
      </c>
      <c r="F92" s="181">
        <v>2</v>
      </c>
      <c r="G92" s="181">
        <v>3</v>
      </c>
      <c r="H92" s="181">
        <v>4</v>
      </c>
      <c r="I92" s="181">
        <v>5</v>
      </c>
      <c r="J92" s="181">
        <v>6</v>
      </c>
      <c r="K92" s="182" t="s">
        <v>166</v>
      </c>
      <c r="L92" s="182" t="s">
        <v>167</v>
      </c>
      <c r="M92" s="182" t="s">
        <v>168</v>
      </c>
      <c r="N92" s="181">
        <v>8</v>
      </c>
      <c r="O92" s="182" t="s">
        <v>198</v>
      </c>
      <c r="P92" s="182" t="s">
        <v>199</v>
      </c>
      <c r="Q92" s="198"/>
      <c r="R92" s="199"/>
      <c r="S92" s="360">
        <f>COUNTA(E93:R93)</f>
        <v>0</v>
      </c>
      <c r="T92" s="360">
        <f>IF(SUM(AG92:AJ93)&gt;=AK92,1,0)</f>
        <v>0</v>
      </c>
      <c r="U92" s="375"/>
      <c r="V92" s="375"/>
      <c r="W92" s="402" t="str">
        <f>IF(AN92&gt;1,"ERROR",IF(AN92=1,"OK",""))</f>
        <v/>
      </c>
      <c r="X92" s="362"/>
      <c r="Y92" s="362"/>
      <c r="Z92" s="95"/>
      <c r="AA92" s="32"/>
      <c r="AB92" s="3"/>
      <c r="AC92" s="3"/>
      <c r="AD92" s="186"/>
      <c r="AE92" s="95"/>
      <c r="AF92" s="95"/>
      <c r="AG92" s="360">
        <f>COUNTA(E93:J93)</f>
        <v>0</v>
      </c>
      <c r="AH92" s="360">
        <f>IF(COUNTA(K93:M93)&gt;=2,1,0)</f>
        <v>0</v>
      </c>
      <c r="AI92" s="360">
        <f>COUNTA(N93)</f>
        <v>0</v>
      </c>
      <c r="AJ92" s="360">
        <f>IF(COUNTA(O93:P93)&gt;=1,1,0)</f>
        <v>0</v>
      </c>
      <c r="AK92" s="360">
        <v>6</v>
      </c>
      <c r="AL92" s="360">
        <f>COUNTA(X92)</f>
        <v>0</v>
      </c>
      <c r="AM92" s="360">
        <f>COUNTA(Y92)</f>
        <v>0</v>
      </c>
      <c r="AN92" s="360">
        <f>SUM(AL92:AM93)</f>
        <v>0</v>
      </c>
      <c r="AO92" s="360">
        <f>IF(AN92&gt;1,0,IF(T92+AL92=2,1,0))</f>
        <v>0</v>
      </c>
      <c r="AP92" s="360">
        <f>IF(AN92&gt;1,0,IF(T92+AM92=2,1,0))</f>
        <v>0</v>
      </c>
      <c r="AQ92" s="95"/>
    </row>
    <row r="93" spans="1:43" ht="13.5" thickBot="1">
      <c r="A93" s="394"/>
      <c r="B93" s="396"/>
      <c r="C93" s="394"/>
      <c r="D93" s="394"/>
      <c r="E93" s="179"/>
      <c r="F93" s="179"/>
      <c r="G93" s="179"/>
      <c r="H93" s="179"/>
      <c r="I93" s="179"/>
      <c r="J93" s="179"/>
      <c r="K93" s="179"/>
      <c r="L93" s="179"/>
      <c r="M93" s="179"/>
      <c r="N93" s="179"/>
      <c r="O93" s="179"/>
      <c r="P93" s="179"/>
      <c r="Q93" s="196"/>
      <c r="R93" s="197"/>
      <c r="S93" s="394"/>
      <c r="T93" s="394"/>
      <c r="U93" s="376"/>
      <c r="V93" s="376"/>
      <c r="W93" s="403"/>
      <c r="X93" s="368"/>
      <c r="Y93" s="363"/>
      <c r="Z93" s="95"/>
      <c r="AA93" s="32"/>
      <c r="AB93" s="3"/>
      <c r="AC93" s="3"/>
      <c r="AD93" s="186"/>
      <c r="AE93" s="95"/>
      <c r="AF93" s="95"/>
      <c r="AG93" s="343"/>
      <c r="AH93" s="343"/>
      <c r="AI93" s="343"/>
      <c r="AJ93" s="343"/>
      <c r="AK93" s="343"/>
      <c r="AL93" s="343"/>
      <c r="AM93" s="343"/>
      <c r="AN93" s="343"/>
      <c r="AO93" s="343"/>
      <c r="AP93" s="343"/>
      <c r="AQ93" s="95"/>
    </row>
    <row r="94" spans="1:43" ht="13.5" thickBot="1">
      <c r="A94" s="360">
        <v>13</v>
      </c>
      <c r="B94" s="381" t="str">
        <f>DenStatus!C54</f>
        <v>Into the Woods</v>
      </c>
      <c r="C94" s="342">
        <v>5</v>
      </c>
      <c r="D94" s="342">
        <v>7</v>
      </c>
      <c r="E94" s="189">
        <v>1</v>
      </c>
      <c r="F94" s="189">
        <v>2</v>
      </c>
      <c r="G94" s="189">
        <v>3</v>
      </c>
      <c r="H94" s="189">
        <v>4</v>
      </c>
      <c r="I94" s="189">
        <v>5</v>
      </c>
      <c r="J94" s="189">
        <v>6</v>
      </c>
      <c r="K94" s="189">
        <v>7</v>
      </c>
      <c r="L94" s="198"/>
      <c r="M94" s="199"/>
      <c r="N94" s="199"/>
      <c r="O94" s="199"/>
      <c r="P94" s="199"/>
      <c r="Q94" s="199"/>
      <c r="R94" s="199"/>
      <c r="S94" s="360">
        <f>COUNTA(E95:R95)</f>
        <v>0</v>
      </c>
      <c r="T94" s="360">
        <f>IF(SUM(AG94:AJ95)&gt;=AK94,1,0)</f>
        <v>0</v>
      </c>
      <c r="U94" s="375"/>
      <c r="V94" s="375"/>
      <c r="W94" s="402" t="str">
        <f>IF(AN94&gt;1,"ERROR",IF(AN94=1,"OK",""))</f>
        <v/>
      </c>
      <c r="X94" s="362"/>
      <c r="Y94" s="362"/>
      <c r="Z94" s="95"/>
      <c r="AA94" s="2"/>
      <c r="AB94" s="3"/>
      <c r="AC94" s="3"/>
      <c r="AD94" s="186"/>
      <c r="AE94" s="95"/>
      <c r="AF94" s="95"/>
      <c r="AG94" s="360">
        <f>IF(COUNTA(E95:H95)&gt;=4,1,0)</f>
        <v>0</v>
      </c>
      <c r="AH94" s="360">
        <f>IF(COUNTA(I95:K95)&gt;=1,1,0)</f>
        <v>0</v>
      </c>
      <c r="AI94" s="360"/>
      <c r="AJ94" s="360"/>
      <c r="AK94" s="360">
        <v>2</v>
      </c>
      <c r="AL94" s="360">
        <f>COUNTA(X94)</f>
        <v>0</v>
      </c>
      <c r="AM94" s="360">
        <f>COUNTA(Y94)</f>
        <v>0</v>
      </c>
      <c r="AN94" s="360">
        <f>SUM(AL94:AM95)</f>
        <v>0</v>
      </c>
      <c r="AO94" s="360">
        <f>IF(AN94&gt;1,0,IF(T94+AL94=2,1,0))</f>
        <v>0</v>
      </c>
      <c r="AP94" s="360">
        <f>IF(AN94&gt;1,0,IF(T94+AM94=2,1,0))</f>
        <v>0</v>
      </c>
      <c r="AQ94" s="95"/>
    </row>
    <row r="95" spans="1:43" ht="13.5" thickBot="1">
      <c r="A95" s="394"/>
      <c r="B95" s="396"/>
      <c r="C95" s="394"/>
      <c r="D95" s="394"/>
      <c r="E95" s="179"/>
      <c r="F95" s="179"/>
      <c r="G95" s="179"/>
      <c r="H95" s="179"/>
      <c r="I95" s="179"/>
      <c r="J95" s="179"/>
      <c r="K95" s="179"/>
      <c r="L95" s="196"/>
      <c r="M95" s="197"/>
      <c r="N95" s="197"/>
      <c r="O95" s="197"/>
      <c r="P95" s="197"/>
      <c r="Q95" s="197"/>
      <c r="R95" s="197"/>
      <c r="S95" s="394"/>
      <c r="T95" s="394"/>
      <c r="U95" s="376"/>
      <c r="V95" s="376"/>
      <c r="W95" s="403"/>
      <c r="X95" s="368"/>
      <c r="Y95" s="363"/>
      <c r="Z95" s="95"/>
      <c r="AA95" s="2"/>
      <c r="AB95" s="3"/>
      <c r="AC95" s="3"/>
      <c r="AD95" s="186"/>
      <c r="AE95" s="95"/>
      <c r="AF95" s="95"/>
      <c r="AG95" s="343"/>
      <c r="AH95" s="343"/>
      <c r="AI95" s="343"/>
      <c r="AJ95" s="343"/>
      <c r="AK95" s="343"/>
      <c r="AL95" s="343"/>
      <c r="AM95" s="343"/>
      <c r="AN95" s="343"/>
      <c r="AO95" s="343"/>
      <c r="AP95" s="343"/>
      <c r="AQ95" s="95"/>
    </row>
    <row r="96" spans="1:43" ht="13.5" customHeight="1" thickBot="1">
      <c r="A96" s="360">
        <v>14</v>
      </c>
      <c r="B96" s="398" t="str">
        <f>DenStatus!C55</f>
        <v>Looking Back, Looking Forward</v>
      </c>
      <c r="C96" s="342">
        <v>3</v>
      </c>
      <c r="D96" s="342">
        <v>3</v>
      </c>
      <c r="E96" s="189">
        <v>1</v>
      </c>
      <c r="F96" s="189">
        <v>2</v>
      </c>
      <c r="G96" s="189">
        <v>3</v>
      </c>
      <c r="H96" s="198"/>
      <c r="I96" s="199"/>
      <c r="J96" s="199"/>
      <c r="K96" s="199"/>
      <c r="L96" s="199"/>
      <c r="M96" s="199"/>
      <c r="N96" s="199"/>
      <c r="O96" s="199"/>
      <c r="P96" s="199"/>
      <c r="Q96" s="199"/>
      <c r="R96" s="199"/>
      <c r="S96" s="360">
        <f>COUNTA(E97:R97)</f>
        <v>0</v>
      </c>
      <c r="T96" s="360">
        <f>IF(SUM(AG96:AJ97)&gt;=AK96,1,0)</f>
        <v>0</v>
      </c>
      <c r="U96" s="375"/>
      <c r="V96" s="375"/>
      <c r="W96" s="402" t="str">
        <f>IF(AN96&gt;1,"ERROR",IF(AN96=1,"OK",""))</f>
        <v/>
      </c>
      <c r="X96" s="362"/>
      <c r="Y96" s="362"/>
      <c r="Z96" s="95"/>
      <c r="AA96" s="2"/>
      <c r="AB96" s="3"/>
      <c r="AC96" s="3"/>
      <c r="AD96" s="186"/>
      <c r="AE96" s="95"/>
      <c r="AF96" s="95"/>
      <c r="AG96" s="360">
        <f>IF(COUNTA(E97:G97)&gt;=1,1,0)</f>
        <v>0</v>
      </c>
      <c r="AH96" s="360"/>
      <c r="AI96" s="360"/>
      <c r="AJ96" s="360"/>
      <c r="AK96" s="360">
        <v>1</v>
      </c>
      <c r="AL96" s="360">
        <f>COUNTA(X96)</f>
        <v>0</v>
      </c>
      <c r="AM96" s="360">
        <f>COUNTA(Y96)</f>
        <v>0</v>
      </c>
      <c r="AN96" s="360">
        <f>SUM(AL96:AM97)</f>
        <v>0</v>
      </c>
      <c r="AO96" s="360">
        <f>IF(AN96&gt;1,0,IF(T96+AL96=2,1,0))</f>
        <v>0</v>
      </c>
      <c r="AP96" s="360">
        <f>IF(AN96&gt;1,0,IF(T96+AM96=2,1,0))</f>
        <v>0</v>
      </c>
      <c r="AQ96" s="95"/>
    </row>
    <row r="97" spans="1:43" ht="13.5" thickBot="1">
      <c r="A97" s="343"/>
      <c r="B97" s="348"/>
      <c r="C97" s="343"/>
      <c r="D97" s="343"/>
      <c r="E97" s="183"/>
      <c r="F97" s="183"/>
      <c r="G97" s="183"/>
      <c r="H97" s="204"/>
      <c r="I97" s="205"/>
      <c r="J97" s="205"/>
      <c r="K97" s="205"/>
      <c r="L97" s="205"/>
      <c r="M97" s="205"/>
      <c r="N97" s="205"/>
      <c r="O97" s="205"/>
      <c r="P97" s="205"/>
      <c r="Q97" s="205"/>
      <c r="R97" s="205"/>
      <c r="S97" s="343"/>
      <c r="T97" s="394"/>
      <c r="U97" s="376"/>
      <c r="V97" s="376"/>
      <c r="W97" s="403"/>
      <c r="X97" s="368"/>
      <c r="Y97" s="363"/>
      <c r="Z97" s="95"/>
      <c r="AA97" s="2"/>
      <c r="AB97" s="3"/>
      <c r="AC97" s="3"/>
      <c r="AD97" s="186"/>
      <c r="AE97" s="95"/>
      <c r="AF97" s="95"/>
      <c r="AG97" s="343"/>
      <c r="AH97" s="343"/>
      <c r="AI97" s="343"/>
      <c r="AJ97" s="343"/>
      <c r="AK97" s="343"/>
      <c r="AL97" s="343"/>
      <c r="AM97" s="343"/>
      <c r="AN97" s="343"/>
      <c r="AO97" s="343"/>
      <c r="AP97" s="343"/>
      <c r="AQ97" s="95"/>
    </row>
    <row r="98" spans="1:43" ht="13.5" thickBot="1">
      <c r="A98" s="360">
        <v>15</v>
      </c>
      <c r="B98" s="381" t="str">
        <f>DenStatus!C56</f>
        <v>Maestro!</v>
      </c>
      <c r="C98" s="342">
        <v>4</v>
      </c>
      <c r="D98" s="342">
        <v>10</v>
      </c>
      <c r="E98" s="293" t="s">
        <v>169</v>
      </c>
      <c r="F98" s="293" t="s">
        <v>170</v>
      </c>
      <c r="G98" s="293" t="s">
        <v>150</v>
      </c>
      <c r="H98" s="293" t="s">
        <v>151</v>
      </c>
      <c r="I98" s="293" t="s">
        <v>152</v>
      </c>
      <c r="J98" s="293" t="s">
        <v>153</v>
      </c>
      <c r="K98" s="293" t="s">
        <v>172</v>
      </c>
      <c r="L98" s="293" t="s">
        <v>173</v>
      </c>
      <c r="M98" s="293" t="s">
        <v>174</v>
      </c>
      <c r="N98" s="293" t="s">
        <v>175</v>
      </c>
      <c r="O98" s="296"/>
      <c r="P98" s="207"/>
      <c r="Q98" s="207"/>
      <c r="R98" s="207"/>
      <c r="S98" s="360">
        <f>COUNTA(E99:R99)</f>
        <v>0</v>
      </c>
      <c r="T98" s="360">
        <f>IF(SUM(AG98:AJ99)&gt;=AK98,1,0)</f>
        <v>0</v>
      </c>
      <c r="U98" s="375"/>
      <c r="V98" s="375"/>
      <c r="W98" s="402" t="str">
        <f>IF(AN98&gt;1,"ERROR",IF(AN98=1,"OK",""))</f>
        <v/>
      </c>
      <c r="X98" s="362"/>
      <c r="Y98" s="362"/>
      <c r="Z98" s="95"/>
      <c r="AA98" s="2"/>
      <c r="AB98" s="3"/>
      <c r="AC98" s="3"/>
      <c r="AD98" s="186"/>
      <c r="AE98" s="95"/>
      <c r="AF98" s="95"/>
      <c r="AG98" s="360">
        <f>IF(COUNTA(E99:F99)&gt;=1,1,0)</f>
        <v>0</v>
      </c>
      <c r="AH98" s="360">
        <f>IF(COUNTA(G99:N99)&gt;=2,1,0)</f>
        <v>0</v>
      </c>
      <c r="AI98" s="360"/>
      <c r="AJ98" s="360"/>
      <c r="AK98" s="360">
        <v>2</v>
      </c>
      <c r="AL98" s="360">
        <f>COUNTA(X98)</f>
        <v>0</v>
      </c>
      <c r="AM98" s="360">
        <f>COUNTA(Y98)</f>
        <v>0</v>
      </c>
      <c r="AN98" s="360">
        <f>SUM(AL98:AM99)</f>
        <v>0</v>
      </c>
      <c r="AO98" s="360">
        <f>IF(AN98&gt;1,0,IF(T98+AL98=2,1,0))</f>
        <v>0</v>
      </c>
      <c r="AP98" s="360">
        <f>IF(AN98&gt;1,0,IF(T98+AM98=2,1,0))</f>
        <v>0</v>
      </c>
      <c r="AQ98" s="95"/>
    </row>
    <row r="99" spans="1:43" ht="13.5" thickBot="1">
      <c r="A99" s="343"/>
      <c r="B99" s="348"/>
      <c r="C99" s="343"/>
      <c r="D99" s="343"/>
      <c r="E99" s="179"/>
      <c r="F99" s="179"/>
      <c r="G99" s="179"/>
      <c r="H99" s="179"/>
      <c r="I99" s="179"/>
      <c r="J99" s="179"/>
      <c r="K99" s="179"/>
      <c r="L99" s="179"/>
      <c r="M99" s="179"/>
      <c r="N99" s="179"/>
      <c r="O99" s="196"/>
      <c r="P99" s="197"/>
      <c r="Q99" s="197"/>
      <c r="R99" s="197"/>
      <c r="S99" s="343"/>
      <c r="T99" s="394"/>
      <c r="U99" s="376"/>
      <c r="V99" s="376"/>
      <c r="W99" s="403"/>
      <c r="X99" s="368"/>
      <c r="Y99" s="363"/>
      <c r="Z99" s="95"/>
      <c r="AA99" s="2"/>
      <c r="AB99" s="3"/>
      <c r="AC99" s="3"/>
      <c r="AD99" s="186"/>
      <c r="AE99" s="95"/>
      <c r="AF99" s="95"/>
      <c r="AG99" s="343"/>
      <c r="AH99" s="343"/>
      <c r="AI99" s="343"/>
      <c r="AJ99" s="343"/>
      <c r="AK99" s="343"/>
      <c r="AL99" s="343"/>
      <c r="AM99" s="343"/>
      <c r="AN99" s="343"/>
      <c r="AO99" s="343"/>
      <c r="AP99" s="343"/>
      <c r="AQ99" s="95"/>
    </row>
    <row r="100" spans="1:43" ht="13.5" thickBot="1">
      <c r="A100" s="360">
        <v>16</v>
      </c>
      <c r="B100" s="381" t="str">
        <f>DenStatus!C57</f>
        <v>Moviemaking</v>
      </c>
      <c r="C100" s="342">
        <v>3</v>
      </c>
      <c r="D100" s="342">
        <v>3</v>
      </c>
      <c r="E100" s="189">
        <v>1</v>
      </c>
      <c r="F100" s="189">
        <v>2</v>
      </c>
      <c r="G100" s="189">
        <v>3</v>
      </c>
      <c r="H100" s="198"/>
      <c r="I100" s="199"/>
      <c r="J100" s="199"/>
      <c r="K100" s="199"/>
      <c r="L100" s="199"/>
      <c r="M100" s="199"/>
      <c r="N100" s="199"/>
      <c r="O100" s="199"/>
      <c r="P100" s="199"/>
      <c r="Q100" s="199"/>
      <c r="R100" s="199"/>
      <c r="S100" s="360">
        <f>COUNTA(E101:R101)</f>
        <v>0</v>
      </c>
      <c r="T100" s="360">
        <f>IF(SUM(AG100:AJ101)&gt;=AK100,1,0)</f>
        <v>0</v>
      </c>
      <c r="U100" s="375"/>
      <c r="V100" s="375"/>
      <c r="W100" s="402" t="str">
        <f>IF(AN100&gt;1,"ERROR",IF(AN100=1,"OK",""))</f>
        <v/>
      </c>
      <c r="X100" s="362"/>
      <c r="Y100" s="362"/>
      <c r="Z100" s="95"/>
      <c r="AA100" s="2"/>
      <c r="AB100" s="3"/>
      <c r="AC100" s="3"/>
      <c r="AD100" s="186"/>
      <c r="AE100" s="95"/>
      <c r="AF100" s="95"/>
      <c r="AG100" s="360">
        <f>IF(COUNTA(E101:G101)&gt;=3,1,0)</f>
        <v>0</v>
      </c>
      <c r="AH100" s="360"/>
      <c r="AI100" s="360"/>
      <c r="AJ100" s="360"/>
      <c r="AK100" s="360">
        <v>1</v>
      </c>
      <c r="AL100" s="360">
        <f>COUNTA(X100)</f>
        <v>0</v>
      </c>
      <c r="AM100" s="360">
        <f>COUNTA(Y100)</f>
        <v>0</v>
      </c>
      <c r="AN100" s="360">
        <f>SUM(AL100:AM101)</f>
        <v>0</v>
      </c>
      <c r="AO100" s="360">
        <f>IF(AN100&gt;1,0,IF(T100+AL100=2,1,0))</f>
        <v>0</v>
      </c>
      <c r="AP100" s="360">
        <f>IF(AN100&gt;1,0,IF(T100+AM100=2,1,0))</f>
        <v>0</v>
      </c>
      <c r="AQ100" s="95"/>
    </row>
    <row r="101" spans="1:43" ht="13.5" thickBot="1">
      <c r="A101" s="394"/>
      <c r="B101" s="396"/>
      <c r="C101" s="394"/>
      <c r="D101" s="394"/>
      <c r="E101" s="179"/>
      <c r="F101" s="179"/>
      <c r="G101" s="179"/>
      <c r="H101" s="196"/>
      <c r="I101" s="197"/>
      <c r="J101" s="197"/>
      <c r="K101" s="197"/>
      <c r="L101" s="197"/>
      <c r="M101" s="197"/>
      <c r="N101" s="197"/>
      <c r="O101" s="197"/>
      <c r="P101" s="197"/>
      <c r="Q101" s="197"/>
      <c r="R101" s="197"/>
      <c r="S101" s="394"/>
      <c r="T101" s="394"/>
      <c r="U101" s="376"/>
      <c r="V101" s="376"/>
      <c r="W101" s="403"/>
      <c r="X101" s="368"/>
      <c r="Y101" s="363"/>
      <c r="Z101" s="95"/>
      <c r="AA101" s="2"/>
      <c r="AB101" s="3"/>
      <c r="AC101" s="3"/>
      <c r="AD101" s="186"/>
      <c r="AE101" s="95"/>
      <c r="AF101" s="95"/>
      <c r="AG101" s="343"/>
      <c r="AH101" s="343"/>
      <c r="AI101" s="343"/>
      <c r="AJ101" s="343"/>
      <c r="AK101" s="343"/>
      <c r="AL101" s="343"/>
      <c r="AM101" s="343"/>
      <c r="AN101" s="343"/>
      <c r="AO101" s="343"/>
      <c r="AP101" s="343"/>
      <c r="AQ101" s="95"/>
    </row>
    <row r="102" spans="1:43" ht="13.5" thickBot="1">
      <c r="A102" s="360">
        <v>17</v>
      </c>
      <c r="B102" s="381" t="str">
        <f>DenStatus!C58</f>
        <v>Project Family</v>
      </c>
      <c r="C102" s="342">
        <v>6</v>
      </c>
      <c r="D102" s="342">
        <v>9</v>
      </c>
      <c r="E102" s="189">
        <v>1</v>
      </c>
      <c r="F102" s="194" t="s">
        <v>150</v>
      </c>
      <c r="G102" s="194" t="s">
        <v>151</v>
      </c>
      <c r="H102" s="194" t="s">
        <v>152</v>
      </c>
      <c r="I102" s="194">
        <v>3</v>
      </c>
      <c r="J102" s="194">
        <v>4</v>
      </c>
      <c r="K102" s="194">
        <v>5</v>
      </c>
      <c r="L102" s="194" t="s">
        <v>176</v>
      </c>
      <c r="M102" s="194" t="s">
        <v>177</v>
      </c>
      <c r="N102" s="198"/>
      <c r="O102" s="199"/>
      <c r="P102" s="199"/>
      <c r="Q102" s="199"/>
      <c r="R102" s="199"/>
      <c r="S102" s="360">
        <f>COUNTA(E103:R103)</f>
        <v>0</v>
      </c>
      <c r="T102" s="360">
        <f>IF(SUM(AG102:AJ103)&gt;=AK102,1,0)</f>
        <v>0</v>
      </c>
      <c r="U102" s="375"/>
      <c r="V102" s="375"/>
      <c r="W102" s="402" t="str">
        <f>IF(AN102&gt;1,"ERROR",IF(AN102=1,"OK",""))</f>
        <v/>
      </c>
      <c r="X102" s="362"/>
      <c r="Y102" s="362"/>
      <c r="Z102" s="95"/>
      <c r="AA102" s="32"/>
      <c r="AB102" s="3"/>
      <c r="AC102" s="3"/>
      <c r="AD102" s="186"/>
      <c r="AE102" s="95"/>
      <c r="AF102" s="95"/>
      <c r="AG102" s="360">
        <f>IF(COUNTA(E103)&gt;=1,1,0)</f>
        <v>0</v>
      </c>
      <c r="AH102" s="360">
        <f>IF(COUNTA(F103:H103)&gt;=1,1,0)</f>
        <v>0</v>
      </c>
      <c r="AI102" s="360">
        <f>IF(COUNTA(I103:K103)&gt;=3,1,0)</f>
        <v>0</v>
      </c>
      <c r="AJ102" s="360">
        <f>IF(COUNTA(L103:M103)&gt;=1,1,0)</f>
        <v>0</v>
      </c>
      <c r="AK102" s="360">
        <v>4</v>
      </c>
      <c r="AL102" s="360">
        <f>COUNTA(X102)</f>
        <v>0</v>
      </c>
      <c r="AM102" s="360">
        <f>COUNTA(Y102)</f>
        <v>0</v>
      </c>
      <c r="AN102" s="360">
        <f>SUM(AL102:AM103)</f>
        <v>0</v>
      </c>
      <c r="AO102" s="360">
        <f>IF(AN102&gt;1,0,IF(T102+AL102=2,1,0))</f>
        <v>0</v>
      </c>
      <c r="AP102" s="360">
        <f>IF(AN102&gt;1,0,IF(T102+AM102=2,1,0))</f>
        <v>0</v>
      </c>
      <c r="AQ102" s="95"/>
    </row>
    <row r="103" spans="1:43" ht="13.5" thickBot="1">
      <c r="A103" s="394"/>
      <c r="B103" s="396"/>
      <c r="C103" s="394"/>
      <c r="D103" s="394"/>
      <c r="E103" s="179"/>
      <c r="F103" s="179"/>
      <c r="G103" s="179"/>
      <c r="H103" s="179"/>
      <c r="I103" s="179"/>
      <c r="J103" s="179"/>
      <c r="K103" s="179"/>
      <c r="L103" s="179"/>
      <c r="M103" s="179"/>
      <c r="N103" s="196"/>
      <c r="O103" s="197"/>
      <c r="P103" s="197"/>
      <c r="Q103" s="197"/>
      <c r="R103" s="197"/>
      <c r="S103" s="394"/>
      <c r="T103" s="394"/>
      <c r="U103" s="376"/>
      <c r="V103" s="376"/>
      <c r="W103" s="403"/>
      <c r="X103" s="368"/>
      <c r="Y103" s="363"/>
      <c r="Z103" s="95"/>
      <c r="AA103" s="32"/>
      <c r="AB103" s="3"/>
      <c r="AC103" s="3"/>
      <c r="AD103" s="186"/>
      <c r="AE103" s="95"/>
      <c r="AF103" s="95"/>
      <c r="AG103" s="343"/>
      <c r="AH103" s="343"/>
      <c r="AI103" s="343"/>
      <c r="AJ103" s="343"/>
      <c r="AK103" s="343"/>
      <c r="AL103" s="343"/>
      <c r="AM103" s="343"/>
      <c r="AN103" s="343"/>
      <c r="AO103" s="343"/>
      <c r="AP103" s="343"/>
      <c r="AQ103" s="95"/>
    </row>
    <row r="104" spans="1:43" ht="13.5" thickBot="1">
      <c r="A104" s="360">
        <v>18</v>
      </c>
      <c r="B104" s="381" t="str">
        <f>DenStatus!C59</f>
        <v>Sportsman</v>
      </c>
      <c r="C104" s="342">
        <v>5</v>
      </c>
      <c r="D104" s="342">
        <v>5</v>
      </c>
      <c r="E104" s="189">
        <v>1</v>
      </c>
      <c r="F104" s="189">
        <v>2</v>
      </c>
      <c r="G104" s="194" t="s">
        <v>154</v>
      </c>
      <c r="H104" s="194" t="s">
        <v>155</v>
      </c>
      <c r="I104" s="194" t="s">
        <v>156</v>
      </c>
      <c r="J104" s="198"/>
      <c r="K104" s="199"/>
      <c r="L104" s="199"/>
      <c r="M104" s="199"/>
      <c r="N104" s="199"/>
      <c r="O104" s="199"/>
      <c r="P104" s="199"/>
      <c r="Q104" s="199"/>
      <c r="R104" s="199"/>
      <c r="S104" s="360">
        <f>COUNTA(E105:R105)</f>
        <v>0</v>
      </c>
      <c r="T104" s="360">
        <f>IF(SUM(AG104:AJ105)&gt;=AK104,1,0)</f>
        <v>0</v>
      </c>
      <c r="U104" s="375"/>
      <c r="V104" s="375"/>
      <c r="W104" s="402" t="str">
        <f>IF(AN104&gt;1,"ERROR",IF(AN104=1,"OK",""))</f>
        <v/>
      </c>
      <c r="X104" s="362"/>
      <c r="Y104" s="362"/>
      <c r="Z104" s="95"/>
      <c r="AA104" s="2"/>
      <c r="AB104" s="3"/>
      <c r="AC104" s="3"/>
      <c r="AD104" s="186"/>
      <c r="AE104" s="95"/>
      <c r="AF104" s="95"/>
      <c r="AG104" s="360">
        <f>IF(COUNTA(E105:I105)&gt;=5,1,0)</f>
        <v>0</v>
      </c>
      <c r="AH104" s="360"/>
      <c r="AI104" s="360"/>
      <c r="AJ104" s="360"/>
      <c r="AK104" s="360">
        <v>1</v>
      </c>
      <c r="AL104" s="360">
        <f>COUNTA(X104)</f>
        <v>0</v>
      </c>
      <c r="AM104" s="360">
        <f>COUNTA(Y104)</f>
        <v>0</v>
      </c>
      <c r="AN104" s="360">
        <f>SUM(AL104:AM105)</f>
        <v>0</v>
      </c>
      <c r="AO104" s="360">
        <f>IF(AN104&gt;1,0,IF(T104+AL104=2,1,0))</f>
        <v>0</v>
      </c>
      <c r="AP104" s="360">
        <f>IF(AN104&gt;1,0,IF(T104+AM104=2,1,0))</f>
        <v>0</v>
      </c>
      <c r="AQ104" s="95"/>
    </row>
    <row r="105" spans="1:43" ht="13.5" thickBot="1">
      <c r="A105" s="394"/>
      <c r="B105" s="396"/>
      <c r="C105" s="394"/>
      <c r="D105" s="343"/>
      <c r="E105" s="179"/>
      <c r="F105" s="179"/>
      <c r="G105" s="179"/>
      <c r="H105" s="179"/>
      <c r="I105" s="179"/>
      <c r="J105" s="196"/>
      <c r="K105" s="197"/>
      <c r="L105" s="197"/>
      <c r="M105" s="197"/>
      <c r="N105" s="197"/>
      <c r="O105" s="197"/>
      <c r="P105" s="197"/>
      <c r="Q105" s="197"/>
      <c r="R105" s="197"/>
      <c r="S105" s="343"/>
      <c r="T105" s="343"/>
      <c r="U105" s="376"/>
      <c r="V105" s="376"/>
      <c r="W105" s="403"/>
      <c r="X105" s="368"/>
      <c r="Y105" s="363"/>
      <c r="Z105" s="95"/>
      <c r="AA105" s="4"/>
      <c r="AB105" s="3"/>
      <c r="AC105" s="3"/>
      <c r="AD105" s="186"/>
      <c r="AE105" s="95"/>
      <c r="AF105" s="95"/>
      <c r="AG105" s="343"/>
      <c r="AH105" s="343"/>
      <c r="AI105" s="343"/>
      <c r="AJ105" s="343"/>
      <c r="AK105" s="343"/>
      <c r="AL105" s="343"/>
      <c r="AM105" s="343"/>
      <c r="AN105" s="343"/>
      <c r="AO105" s="343"/>
      <c r="AP105" s="343"/>
      <c r="AQ105" s="95"/>
    </row>
    <row r="106" spans="1:43">
      <c r="A106" s="184"/>
      <c r="B106" s="262" t="s">
        <v>282</v>
      </c>
      <c r="C106" s="149">
        <f>IF(SUM(AO68:AO105)&gt;=1,"X",0)</f>
        <v>0</v>
      </c>
      <c r="D106" s="223" t="s">
        <v>284</v>
      </c>
      <c r="E106" s="145"/>
      <c r="F106" s="145"/>
      <c r="G106" s="145"/>
      <c r="H106" s="145"/>
      <c r="I106" s="145"/>
      <c r="J106" s="145"/>
      <c r="K106" s="145"/>
      <c r="L106" s="145"/>
      <c r="M106" s="145"/>
      <c r="N106" s="145"/>
      <c r="O106" s="145"/>
      <c r="P106" s="145"/>
      <c r="Q106" s="145"/>
      <c r="R106" s="145"/>
      <c r="S106" s="95"/>
      <c r="T106" s="95"/>
      <c r="U106" s="178"/>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row>
    <row r="107" spans="1:43">
      <c r="A107" s="138"/>
      <c r="B107" s="153" t="s">
        <v>283</v>
      </c>
      <c r="C107" s="149">
        <f>IF(SUM(AP68:AP105)&gt;=1,"X",0)</f>
        <v>0</v>
      </c>
      <c r="D107" s="223" t="s">
        <v>284</v>
      </c>
      <c r="E107" s="145"/>
      <c r="F107" s="145"/>
      <c r="G107" s="145"/>
      <c r="H107" s="145"/>
      <c r="I107" s="145"/>
      <c r="J107" s="145"/>
      <c r="K107" s="145"/>
      <c r="L107" s="145"/>
      <c r="M107" s="145"/>
      <c r="N107" s="145"/>
      <c r="O107" s="145"/>
      <c r="P107" s="145"/>
      <c r="Q107" s="145"/>
      <c r="R107" s="145"/>
      <c r="S107" s="95"/>
      <c r="T107" s="95"/>
      <c r="U107" s="178"/>
      <c r="V107" s="95"/>
      <c r="W107" s="95"/>
      <c r="X107" s="95"/>
      <c r="Y107" s="95"/>
      <c r="Z107" s="95"/>
      <c r="AA107" s="95"/>
      <c r="AB107" s="95"/>
      <c r="AC107" s="95"/>
      <c r="AD107" s="95"/>
      <c r="AE107" s="95"/>
      <c r="AF107" s="95"/>
      <c r="AG107" s="104" t="s">
        <v>113</v>
      </c>
      <c r="AH107" s="105"/>
      <c r="AI107" s="105"/>
      <c r="AJ107" s="143"/>
      <c r="AK107" s="144"/>
      <c r="AL107" s="95"/>
      <c r="AM107" s="95"/>
      <c r="AN107" s="95"/>
      <c r="AO107" s="95"/>
      <c r="AP107" s="95"/>
      <c r="AQ107" s="95"/>
    </row>
    <row r="108" spans="1:43">
      <c r="A108" s="95"/>
      <c r="B108" s="106"/>
      <c r="C108" s="152"/>
      <c r="D108" s="145"/>
      <c r="E108" s="145"/>
      <c r="F108" s="145"/>
      <c r="G108" s="145"/>
      <c r="H108" s="145"/>
      <c r="I108" s="145"/>
      <c r="J108" s="145"/>
      <c r="K108" s="145"/>
      <c r="L108" s="145"/>
      <c r="M108" s="145"/>
      <c r="N108" s="145"/>
      <c r="O108" s="145"/>
      <c r="P108" s="145"/>
      <c r="Q108" s="145"/>
      <c r="R108" s="145"/>
      <c r="S108" s="95"/>
      <c r="T108" s="95"/>
      <c r="U108" s="95"/>
      <c r="V108" s="95"/>
      <c r="W108" s="95"/>
      <c r="X108" s="95"/>
      <c r="Y108" s="95"/>
      <c r="Z108" s="95"/>
      <c r="AA108" s="95"/>
      <c r="AB108" s="95"/>
      <c r="AC108" s="95"/>
      <c r="AD108" s="95"/>
      <c r="AE108" s="95"/>
      <c r="AF108" s="95"/>
      <c r="AG108" s="138" t="s">
        <v>26</v>
      </c>
      <c r="AH108" s="143"/>
      <c r="AI108" s="143"/>
      <c r="AJ108" s="143"/>
      <c r="AK108" s="144"/>
      <c r="AL108" s="95"/>
      <c r="AM108" s="95"/>
      <c r="AN108" s="95"/>
      <c r="AO108" s="95"/>
      <c r="AP108" s="95"/>
      <c r="AQ108" s="95"/>
    </row>
    <row r="109" spans="1:43">
      <c r="A109" s="138"/>
      <c r="B109" s="153" t="s">
        <v>111</v>
      </c>
      <c r="C109" s="136">
        <f>IF(SUM(AG111:AG114)&gt;=4,"X",0)</f>
        <v>0</v>
      </c>
      <c r="D109" s="145"/>
      <c r="E109" s="145"/>
      <c r="F109" s="145"/>
      <c r="G109" s="145"/>
      <c r="H109" s="145"/>
      <c r="I109" s="145"/>
      <c r="J109" s="145"/>
      <c r="K109" s="145"/>
      <c r="L109" s="145"/>
      <c r="M109" s="145"/>
      <c r="N109" s="145"/>
      <c r="O109" s="145"/>
      <c r="P109" s="145"/>
      <c r="Q109" s="145"/>
      <c r="R109" s="145"/>
      <c r="S109" s="95"/>
      <c r="T109" s="95"/>
      <c r="U109" s="95"/>
      <c r="V109" s="95"/>
      <c r="W109" s="95"/>
      <c r="X109" s="95"/>
      <c r="Y109" s="95"/>
      <c r="Z109" s="95"/>
      <c r="AA109" s="95"/>
      <c r="AB109" s="95"/>
      <c r="AC109" s="95"/>
      <c r="AD109" s="95"/>
      <c r="AE109" s="95"/>
      <c r="AF109" s="95"/>
      <c r="AG109" s="157" t="s">
        <v>34</v>
      </c>
      <c r="AH109" s="119" t="s">
        <v>48</v>
      </c>
      <c r="AI109" s="119" t="s">
        <v>165</v>
      </c>
      <c r="AJ109" s="119" t="s">
        <v>211</v>
      </c>
      <c r="AK109" s="157" t="s">
        <v>1</v>
      </c>
      <c r="AL109" s="95"/>
      <c r="AM109" s="95"/>
      <c r="AN109" s="95"/>
      <c r="AO109" s="95"/>
      <c r="AP109" s="95"/>
      <c r="AQ109" s="95"/>
    </row>
    <row r="110" spans="1:43">
      <c r="A110" s="138"/>
      <c r="B110" s="153" t="s">
        <v>232</v>
      </c>
      <c r="C110" s="136">
        <f>IF(SUM(AG120:AG123)&gt;=4,"X",0)</f>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51" t="s">
        <v>49</v>
      </c>
      <c r="AH110" s="148" t="s">
        <v>49</v>
      </c>
      <c r="AI110" s="148" t="s">
        <v>49</v>
      </c>
      <c r="AJ110" s="251" t="s">
        <v>49</v>
      </c>
      <c r="AK110" s="251" t="s">
        <v>50</v>
      </c>
      <c r="AL110" s="95"/>
      <c r="AM110" s="95"/>
      <c r="AN110" s="95"/>
      <c r="AO110" s="95"/>
      <c r="AP110" s="95"/>
      <c r="AQ110" s="95"/>
    </row>
    <row r="111" spans="1:43">
      <c r="A111" s="95"/>
      <c r="B111" s="91"/>
      <c r="C111" s="95"/>
      <c r="D111" s="140"/>
      <c r="E111" s="140"/>
      <c r="F111" s="140"/>
      <c r="G111" s="140"/>
      <c r="H111" s="140"/>
      <c r="I111" s="140"/>
      <c r="J111" s="140"/>
      <c r="K111" s="140"/>
      <c r="L111" s="140"/>
      <c r="M111" s="140"/>
      <c r="N111" s="140"/>
      <c r="O111" s="95"/>
      <c r="P111" s="95"/>
      <c r="Q111" s="95"/>
      <c r="R111" s="95"/>
      <c r="S111" s="95"/>
      <c r="T111" s="95"/>
      <c r="U111" s="95"/>
      <c r="V111" s="95"/>
      <c r="W111" s="95"/>
      <c r="X111" s="95"/>
      <c r="Y111" s="95"/>
      <c r="Z111" s="95"/>
      <c r="AA111" s="95"/>
      <c r="AB111" s="95"/>
      <c r="AC111" s="95"/>
      <c r="AD111" s="95"/>
      <c r="AE111" s="95"/>
      <c r="AF111" s="91" t="s">
        <v>17</v>
      </c>
      <c r="AG111" s="136">
        <f>IF(C13="X",1,0)</f>
        <v>0</v>
      </c>
      <c r="AH111" s="136"/>
      <c r="AI111" s="136"/>
      <c r="AJ111" s="136"/>
      <c r="AK111" s="136">
        <v>1</v>
      </c>
      <c r="AL111" s="95"/>
      <c r="AM111" s="95"/>
      <c r="AN111" s="95"/>
      <c r="AO111" s="95"/>
      <c r="AP111" s="95"/>
      <c r="AQ111" s="95"/>
    </row>
    <row r="112" spans="1:43">
      <c r="A112" s="139"/>
      <c r="B112" s="140"/>
      <c r="C112" s="140"/>
      <c r="D112" s="140"/>
      <c r="E112" s="140"/>
      <c r="F112" s="140"/>
      <c r="G112" s="140"/>
      <c r="H112" s="140"/>
      <c r="I112" s="140"/>
      <c r="J112" s="140"/>
      <c r="K112" s="140"/>
      <c r="L112" s="140"/>
      <c r="M112" s="140"/>
      <c r="N112" s="140"/>
      <c r="O112" s="95"/>
      <c r="P112" s="95"/>
      <c r="Q112" s="95"/>
      <c r="R112" s="95"/>
      <c r="S112" s="95"/>
      <c r="T112" s="95"/>
      <c r="U112" s="95"/>
      <c r="V112" s="95"/>
      <c r="W112" s="95"/>
      <c r="X112" s="95"/>
      <c r="Y112" s="95"/>
      <c r="Z112" s="95"/>
      <c r="AA112" s="95"/>
      <c r="AB112" s="95"/>
      <c r="AC112" s="95"/>
      <c r="AD112" s="95"/>
      <c r="AE112" s="95"/>
      <c r="AF112" s="91" t="s">
        <v>64</v>
      </c>
      <c r="AG112" s="136">
        <f>IF(C30="X",1,0)</f>
        <v>0</v>
      </c>
      <c r="AH112" s="136"/>
      <c r="AI112" s="136"/>
      <c r="AJ112" s="136"/>
      <c r="AK112" s="136">
        <v>1</v>
      </c>
      <c r="AL112" s="95"/>
      <c r="AM112" s="95"/>
      <c r="AN112" s="95"/>
      <c r="AO112" s="95"/>
      <c r="AP112" s="95"/>
      <c r="AQ112" s="95"/>
    </row>
    <row r="113" spans="1:43">
      <c r="A113" s="140"/>
      <c r="B113" s="140"/>
      <c r="C113" s="140"/>
      <c r="D113" s="140"/>
      <c r="E113" s="140"/>
      <c r="F113" s="140"/>
      <c r="G113" s="140"/>
      <c r="H113" s="140"/>
      <c r="I113" s="140"/>
      <c r="J113" s="140"/>
      <c r="K113" s="140"/>
      <c r="L113" s="140"/>
      <c r="M113" s="140"/>
      <c r="N113" s="140"/>
      <c r="O113" s="95"/>
      <c r="P113" s="95"/>
      <c r="Q113" s="95"/>
      <c r="R113" s="95"/>
      <c r="S113" s="95"/>
      <c r="T113" s="95"/>
      <c r="U113" s="95"/>
      <c r="V113" s="95"/>
      <c r="W113" s="95"/>
      <c r="X113" s="95"/>
      <c r="Y113" s="95"/>
      <c r="Z113" s="95"/>
      <c r="AA113" s="95"/>
      <c r="AB113" s="95"/>
      <c r="AC113" s="95"/>
      <c r="AD113" s="95"/>
      <c r="AE113" s="95"/>
      <c r="AF113" s="91" t="s">
        <v>63</v>
      </c>
      <c r="AG113" s="136">
        <f>IF(C38="X",1,0)</f>
        <v>0</v>
      </c>
      <c r="AH113" s="136"/>
      <c r="AI113" s="136"/>
      <c r="AJ113" s="136"/>
      <c r="AK113" s="136">
        <v>1</v>
      </c>
      <c r="AL113" s="95"/>
      <c r="AM113" s="95"/>
      <c r="AN113" s="95"/>
      <c r="AO113" s="95"/>
      <c r="AP113" s="95"/>
      <c r="AQ113" s="95"/>
    </row>
    <row r="114" spans="1:43">
      <c r="A114" s="140"/>
      <c r="B114" s="140"/>
      <c r="C114" s="152"/>
      <c r="D114" s="140"/>
      <c r="E114" s="140"/>
      <c r="F114" s="140"/>
      <c r="G114" s="140"/>
      <c r="H114" s="140"/>
      <c r="I114" s="140"/>
      <c r="J114" s="140"/>
      <c r="K114" s="140"/>
      <c r="L114" s="140"/>
      <c r="M114" s="140"/>
      <c r="N114" s="140"/>
      <c r="O114" s="95"/>
      <c r="P114" s="95"/>
      <c r="Q114" s="95"/>
      <c r="R114" s="95"/>
      <c r="S114" s="95"/>
      <c r="T114" s="95"/>
      <c r="U114" s="95"/>
      <c r="V114" s="95"/>
      <c r="W114" s="95"/>
      <c r="X114" s="95"/>
      <c r="Y114" s="95"/>
      <c r="Z114" s="95"/>
      <c r="AA114" s="95"/>
      <c r="AB114" s="95"/>
      <c r="AC114" s="95"/>
      <c r="AD114" s="95"/>
      <c r="AE114" s="95"/>
      <c r="AF114" s="91" t="s">
        <v>65</v>
      </c>
      <c r="AG114" s="136">
        <f>IF(C106="X",1,0)</f>
        <v>0</v>
      </c>
      <c r="AH114" s="136"/>
      <c r="AI114" s="136"/>
      <c r="AJ114" s="136"/>
      <c r="AK114" s="136">
        <v>1</v>
      </c>
      <c r="AL114" s="91" t="s">
        <v>253</v>
      </c>
      <c r="AM114" s="95"/>
      <c r="AN114" s="95"/>
      <c r="AO114" s="95"/>
      <c r="AP114" s="95"/>
      <c r="AQ114" s="95"/>
    </row>
    <row r="115" spans="1:43">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row>
    <row r="116" spans="1:43">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104" t="s">
        <v>235</v>
      </c>
      <c r="AH116" s="105"/>
      <c r="AI116" s="105"/>
      <c r="AJ116" s="143"/>
      <c r="AK116" s="144"/>
      <c r="AL116" s="95"/>
      <c r="AM116" s="95"/>
      <c r="AN116" s="95"/>
      <c r="AO116" s="95"/>
      <c r="AP116" s="95"/>
      <c r="AQ116" s="95"/>
    </row>
    <row r="117" spans="1:43">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138" t="s">
        <v>26</v>
      </c>
      <c r="AH117" s="143"/>
      <c r="AI117" s="143"/>
      <c r="AJ117" s="143"/>
      <c r="AK117" s="144"/>
      <c r="AL117" s="95"/>
      <c r="AM117" s="95"/>
      <c r="AN117" s="95"/>
      <c r="AO117" s="95"/>
      <c r="AP117" s="95"/>
      <c r="AQ117" s="95"/>
    </row>
    <row r="118" spans="1:43">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157" t="s">
        <v>34</v>
      </c>
      <c r="AH118" s="119" t="s">
        <v>48</v>
      </c>
      <c r="AI118" s="119" t="s">
        <v>165</v>
      </c>
      <c r="AJ118" s="119" t="s">
        <v>211</v>
      </c>
      <c r="AK118" s="157" t="s">
        <v>1</v>
      </c>
      <c r="AL118" s="95"/>
      <c r="AM118" s="95"/>
      <c r="AN118" s="95"/>
      <c r="AO118" s="95"/>
      <c r="AP118" s="95"/>
      <c r="AQ118" s="95"/>
    </row>
    <row r="119" spans="1:43">
      <c r="A119" s="95"/>
      <c r="B119" s="95"/>
      <c r="C119" s="95"/>
      <c r="D119" s="95"/>
      <c r="E119" s="95"/>
      <c r="F119" s="95"/>
      <c r="G119" s="95"/>
      <c r="H119" s="95"/>
      <c r="I119" s="95"/>
      <c r="J119" s="95"/>
      <c r="K119" s="95"/>
      <c r="L119" s="95"/>
      <c r="M119" s="95"/>
      <c r="N119" s="95"/>
      <c r="O119" s="95"/>
      <c r="P119" s="95"/>
      <c r="Q119" s="95"/>
      <c r="R119" s="95"/>
      <c r="S119" s="95"/>
      <c r="T119" s="95"/>
      <c r="U119" s="95"/>
      <c r="V119" s="95"/>
      <c r="W119" s="91"/>
      <c r="X119" s="95"/>
      <c r="Y119" s="95"/>
      <c r="Z119" s="95"/>
      <c r="AA119" s="95"/>
      <c r="AB119" s="95"/>
      <c r="AC119" s="95"/>
      <c r="AD119" s="95"/>
      <c r="AE119" s="95"/>
      <c r="AF119" s="95"/>
      <c r="AG119" s="251" t="s">
        <v>49</v>
      </c>
      <c r="AH119" s="148" t="s">
        <v>49</v>
      </c>
      <c r="AI119" s="148" t="s">
        <v>49</v>
      </c>
      <c r="AJ119" s="251" t="s">
        <v>49</v>
      </c>
      <c r="AK119" s="251" t="s">
        <v>50</v>
      </c>
      <c r="AL119" s="95"/>
      <c r="AM119" s="95"/>
      <c r="AN119" s="95"/>
      <c r="AO119" s="95"/>
      <c r="AP119" s="95"/>
      <c r="AQ119" s="95"/>
    </row>
    <row r="120" spans="1:43">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1" t="s">
        <v>17</v>
      </c>
      <c r="AG120" s="136">
        <f>IF(C13="X",1,0)</f>
        <v>0</v>
      </c>
      <c r="AH120" s="136"/>
      <c r="AI120" s="136"/>
      <c r="AJ120" s="136"/>
      <c r="AK120" s="136">
        <v>1</v>
      </c>
      <c r="AL120" s="95"/>
      <c r="AM120" s="95"/>
      <c r="AN120" s="95"/>
      <c r="AO120" s="95"/>
      <c r="AP120" s="95"/>
      <c r="AQ120" s="95"/>
    </row>
    <row r="121" spans="1:43">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1" t="s">
        <v>64</v>
      </c>
      <c r="AG121" s="136">
        <f>IF(C55="X",1,0)</f>
        <v>0</v>
      </c>
      <c r="AH121" s="136"/>
      <c r="AI121" s="136"/>
      <c r="AJ121" s="136"/>
      <c r="AK121" s="136">
        <v>1</v>
      </c>
      <c r="AL121" s="95"/>
      <c r="AM121" s="95"/>
      <c r="AN121" s="95"/>
      <c r="AO121" s="95"/>
      <c r="AP121" s="95"/>
      <c r="AQ121" s="95"/>
    </row>
    <row r="122" spans="1:43">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1" t="s">
        <v>63</v>
      </c>
      <c r="AG122" s="136">
        <f>IF(C63="X",1,0)</f>
        <v>0</v>
      </c>
      <c r="AH122" s="136"/>
      <c r="AI122" s="136"/>
      <c r="AJ122" s="136"/>
      <c r="AK122" s="136">
        <v>1</v>
      </c>
      <c r="AL122" s="95"/>
      <c r="AM122" s="95"/>
      <c r="AN122" s="95"/>
      <c r="AO122" s="95"/>
      <c r="AP122" s="95"/>
      <c r="AQ122" s="95"/>
    </row>
    <row r="123" spans="1:43">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1" t="s">
        <v>65</v>
      </c>
      <c r="AG123" s="136">
        <f>IF(C107="X",1,0)</f>
        <v>0</v>
      </c>
      <c r="AH123" s="136"/>
      <c r="AI123" s="136"/>
      <c r="AJ123" s="136"/>
      <c r="AK123" s="136">
        <v>1</v>
      </c>
      <c r="AL123" s="91" t="s">
        <v>253</v>
      </c>
      <c r="AM123" s="95"/>
      <c r="AN123" s="95"/>
      <c r="AO123" s="95"/>
      <c r="AP123" s="95"/>
      <c r="AQ123" s="95"/>
    </row>
  </sheetData>
  <sheetProtection sheet="1" objects="1" scenarios="1"/>
  <mergeCells count="514">
    <mergeCell ref="AP102:AP103"/>
    <mergeCell ref="AG104:AG105"/>
    <mergeCell ref="AH104:AH105"/>
    <mergeCell ref="AI104:AI105"/>
    <mergeCell ref="AJ104:AJ105"/>
    <mergeCell ref="AK104:AK105"/>
    <mergeCell ref="AL104:AL105"/>
    <mergeCell ref="AM104:AM105"/>
    <mergeCell ref="AN104:AN105"/>
    <mergeCell ref="AO104:AO105"/>
    <mergeCell ref="AP104:AP105"/>
    <mergeCell ref="AG102:AG103"/>
    <mergeCell ref="AH102:AH103"/>
    <mergeCell ref="AI102:AI103"/>
    <mergeCell ref="AJ102:AJ103"/>
    <mergeCell ref="AK102:AK103"/>
    <mergeCell ref="AL102:AL103"/>
    <mergeCell ref="AM102:AM103"/>
    <mergeCell ref="AN102:AN103"/>
    <mergeCell ref="AO102:AO103"/>
    <mergeCell ref="AP98:AP99"/>
    <mergeCell ref="AG100:AG101"/>
    <mergeCell ref="AH100:AH101"/>
    <mergeCell ref="AI100:AI101"/>
    <mergeCell ref="AJ100:AJ101"/>
    <mergeCell ref="AK100:AK101"/>
    <mergeCell ref="AL100:AL101"/>
    <mergeCell ref="AM100:AM101"/>
    <mergeCell ref="AN100:AN101"/>
    <mergeCell ref="AO100:AO101"/>
    <mergeCell ref="AP100:AP101"/>
    <mergeCell ref="AG98:AG99"/>
    <mergeCell ref="AH98:AH99"/>
    <mergeCell ref="AI98:AI99"/>
    <mergeCell ref="AJ98:AJ99"/>
    <mergeCell ref="AK98:AK99"/>
    <mergeCell ref="AL98:AL99"/>
    <mergeCell ref="AM98:AM99"/>
    <mergeCell ref="AN98:AN99"/>
    <mergeCell ref="AO98:AO99"/>
    <mergeCell ref="AP94:AP95"/>
    <mergeCell ref="AG96:AG97"/>
    <mergeCell ref="AH96:AH97"/>
    <mergeCell ref="AI96:AI97"/>
    <mergeCell ref="AJ96:AJ97"/>
    <mergeCell ref="AK96:AK97"/>
    <mergeCell ref="AL96:AL97"/>
    <mergeCell ref="AM96:AM97"/>
    <mergeCell ref="AN96:AN97"/>
    <mergeCell ref="AO96:AO97"/>
    <mergeCell ref="AP96:AP97"/>
    <mergeCell ref="AG94:AG95"/>
    <mergeCell ref="AH94:AH95"/>
    <mergeCell ref="AI94:AI95"/>
    <mergeCell ref="AJ94:AJ95"/>
    <mergeCell ref="AK94:AK95"/>
    <mergeCell ref="AL94:AL95"/>
    <mergeCell ref="AM94:AM95"/>
    <mergeCell ref="AN94:AN95"/>
    <mergeCell ref="AO94:AO95"/>
    <mergeCell ref="AP90:AP91"/>
    <mergeCell ref="AG92:AG93"/>
    <mergeCell ref="AH92:AH93"/>
    <mergeCell ref="AI92:AI93"/>
    <mergeCell ref="AJ92:AJ93"/>
    <mergeCell ref="AK92:AK93"/>
    <mergeCell ref="AL92:AL93"/>
    <mergeCell ref="AM92:AM93"/>
    <mergeCell ref="AN92:AN93"/>
    <mergeCell ref="AO92:AO93"/>
    <mergeCell ref="AP92:AP93"/>
    <mergeCell ref="AG90:AG91"/>
    <mergeCell ref="AH90:AH91"/>
    <mergeCell ref="AI90:AI91"/>
    <mergeCell ref="AJ90:AJ91"/>
    <mergeCell ref="AK90:AK91"/>
    <mergeCell ref="AL90:AL91"/>
    <mergeCell ref="AM90:AM91"/>
    <mergeCell ref="AN90:AN91"/>
    <mergeCell ref="AO90:AO91"/>
    <mergeCell ref="AG80:AG81"/>
    <mergeCell ref="AH80:AH81"/>
    <mergeCell ref="AI80:AI81"/>
    <mergeCell ref="AJ80:AJ81"/>
    <mergeCell ref="AP84:AP85"/>
    <mergeCell ref="AG86:AG89"/>
    <mergeCell ref="AH86:AH89"/>
    <mergeCell ref="AI86:AI89"/>
    <mergeCell ref="AJ86:AJ89"/>
    <mergeCell ref="AK86:AK89"/>
    <mergeCell ref="AL86:AL89"/>
    <mergeCell ref="AM86:AM89"/>
    <mergeCell ref="AN86:AN89"/>
    <mergeCell ref="AO86:AO89"/>
    <mergeCell ref="AP86:AP89"/>
    <mergeCell ref="AG84:AG85"/>
    <mergeCell ref="AH84:AH85"/>
    <mergeCell ref="AI84:AI85"/>
    <mergeCell ref="AJ84:AJ85"/>
    <mergeCell ref="AK84:AK85"/>
    <mergeCell ref="AL84:AL85"/>
    <mergeCell ref="AM84:AM85"/>
    <mergeCell ref="AN84:AN85"/>
    <mergeCell ref="AO84:AO85"/>
    <mergeCell ref="AP78:AP79"/>
    <mergeCell ref="AG78:AG79"/>
    <mergeCell ref="AH78:AH79"/>
    <mergeCell ref="AI78:AI79"/>
    <mergeCell ref="AJ78:AJ79"/>
    <mergeCell ref="AK78:AK79"/>
    <mergeCell ref="AL78:AL79"/>
    <mergeCell ref="AM78:AM79"/>
    <mergeCell ref="AN78:AN79"/>
    <mergeCell ref="AO78:AO79"/>
    <mergeCell ref="AO70:AO71"/>
    <mergeCell ref="AP74:AP75"/>
    <mergeCell ref="AG76:AG77"/>
    <mergeCell ref="AH76:AH77"/>
    <mergeCell ref="AI76:AI77"/>
    <mergeCell ref="AJ76:AJ77"/>
    <mergeCell ref="AK76:AK77"/>
    <mergeCell ref="AL76:AL77"/>
    <mergeCell ref="AM76:AM77"/>
    <mergeCell ref="AN76:AN77"/>
    <mergeCell ref="AO76:AO77"/>
    <mergeCell ref="AP76:AP77"/>
    <mergeCell ref="AG74:AG75"/>
    <mergeCell ref="AH74:AH75"/>
    <mergeCell ref="AI74:AI75"/>
    <mergeCell ref="AJ74:AJ75"/>
    <mergeCell ref="AK74:AK75"/>
    <mergeCell ref="AL74:AL75"/>
    <mergeCell ref="AM74:AM75"/>
    <mergeCell ref="AN74:AN75"/>
    <mergeCell ref="AO74:AO75"/>
    <mergeCell ref="AL68:AL69"/>
    <mergeCell ref="AM68:AM69"/>
    <mergeCell ref="AN68:AN69"/>
    <mergeCell ref="AO68:AO69"/>
    <mergeCell ref="AP68:AP69"/>
    <mergeCell ref="AP70:AP71"/>
    <mergeCell ref="AG72:AG73"/>
    <mergeCell ref="AH72:AH73"/>
    <mergeCell ref="AI72:AI73"/>
    <mergeCell ref="AJ72:AJ73"/>
    <mergeCell ref="AK72:AK73"/>
    <mergeCell ref="AL72:AL73"/>
    <mergeCell ref="AM72:AM73"/>
    <mergeCell ref="AN72:AN73"/>
    <mergeCell ref="AO72:AO73"/>
    <mergeCell ref="AP72:AP73"/>
    <mergeCell ref="AG70:AG71"/>
    <mergeCell ref="AH70:AH71"/>
    <mergeCell ref="AI70:AI71"/>
    <mergeCell ref="AJ70:AJ71"/>
    <mergeCell ref="AK70:AK71"/>
    <mergeCell ref="AL70:AL71"/>
    <mergeCell ref="AM70:AM71"/>
    <mergeCell ref="AN70:AN71"/>
    <mergeCell ref="AG49:AG50"/>
    <mergeCell ref="AH49:AH50"/>
    <mergeCell ref="AI49:AI50"/>
    <mergeCell ref="AJ49:AJ50"/>
    <mergeCell ref="AK49:AK50"/>
    <mergeCell ref="AG68:AG69"/>
    <mergeCell ref="AH68:AH69"/>
    <mergeCell ref="AI68:AI69"/>
    <mergeCell ref="AJ68:AJ69"/>
    <mergeCell ref="AK68:AK69"/>
    <mergeCell ref="AG51:AG54"/>
    <mergeCell ref="AH51:AH54"/>
    <mergeCell ref="AI51:AI54"/>
    <mergeCell ref="AJ51:AJ54"/>
    <mergeCell ref="AK51:AK54"/>
    <mergeCell ref="AG45:AG46"/>
    <mergeCell ref="AH45:AH46"/>
    <mergeCell ref="AI45:AI46"/>
    <mergeCell ref="AJ45:AJ46"/>
    <mergeCell ref="AK45:AK46"/>
    <mergeCell ref="AG47:AG48"/>
    <mergeCell ref="AH47:AH48"/>
    <mergeCell ref="AI47:AI48"/>
    <mergeCell ref="AJ47:AJ48"/>
    <mergeCell ref="AK47:AK48"/>
    <mergeCell ref="AG28:AG29"/>
    <mergeCell ref="AH28:AH29"/>
    <mergeCell ref="AI28:AI29"/>
    <mergeCell ref="AJ28:AJ29"/>
    <mergeCell ref="AK28:AK29"/>
    <mergeCell ref="AG43:AG44"/>
    <mergeCell ref="AH43:AH44"/>
    <mergeCell ref="AI43:AI44"/>
    <mergeCell ref="AJ43:AJ44"/>
    <mergeCell ref="AK43:AK44"/>
    <mergeCell ref="AG22:AG25"/>
    <mergeCell ref="AH22:AH25"/>
    <mergeCell ref="AI22:AI25"/>
    <mergeCell ref="AJ22:AJ25"/>
    <mergeCell ref="AK22:AK25"/>
    <mergeCell ref="AG26:AG27"/>
    <mergeCell ref="AH26:AH27"/>
    <mergeCell ref="AI26:AI27"/>
    <mergeCell ref="AJ26:AJ27"/>
    <mergeCell ref="AK26:AK27"/>
    <mergeCell ref="AG18:AG19"/>
    <mergeCell ref="AH18:AH19"/>
    <mergeCell ref="AI18:AI19"/>
    <mergeCell ref="AJ18:AJ19"/>
    <mergeCell ref="AK18:AK19"/>
    <mergeCell ref="AG20:AG21"/>
    <mergeCell ref="AH20:AH21"/>
    <mergeCell ref="AI20:AI21"/>
    <mergeCell ref="AJ20:AJ21"/>
    <mergeCell ref="AK20:AK21"/>
    <mergeCell ref="X104:X105"/>
    <mergeCell ref="Y104:Y105"/>
    <mergeCell ref="A104:A105"/>
    <mergeCell ref="B104:B105"/>
    <mergeCell ref="C104:C105"/>
    <mergeCell ref="D104:D105"/>
    <mergeCell ref="S104:S105"/>
    <mergeCell ref="T104:T105"/>
    <mergeCell ref="U104:U105"/>
    <mergeCell ref="V104:V105"/>
    <mergeCell ref="W104:W105"/>
    <mergeCell ref="X100:X101"/>
    <mergeCell ref="Y100:Y101"/>
    <mergeCell ref="A102:A103"/>
    <mergeCell ref="B102:B103"/>
    <mergeCell ref="C102:C103"/>
    <mergeCell ref="D102:D103"/>
    <mergeCell ref="S102:S103"/>
    <mergeCell ref="T102:T103"/>
    <mergeCell ref="U102:U103"/>
    <mergeCell ref="V102:V103"/>
    <mergeCell ref="W102:W103"/>
    <mergeCell ref="X102:X103"/>
    <mergeCell ref="Y102:Y103"/>
    <mergeCell ref="A100:A101"/>
    <mergeCell ref="B100:B101"/>
    <mergeCell ref="C100:C101"/>
    <mergeCell ref="D100:D101"/>
    <mergeCell ref="S100:S101"/>
    <mergeCell ref="T100:T101"/>
    <mergeCell ref="U100:U101"/>
    <mergeCell ref="V100:V101"/>
    <mergeCell ref="W100:W101"/>
    <mergeCell ref="X96:X97"/>
    <mergeCell ref="Y96:Y97"/>
    <mergeCell ref="A98:A99"/>
    <mergeCell ref="B98:B99"/>
    <mergeCell ref="C98:C99"/>
    <mergeCell ref="D98:D99"/>
    <mergeCell ref="S98:S99"/>
    <mergeCell ref="T98:T99"/>
    <mergeCell ref="U98:U99"/>
    <mergeCell ref="V98:V99"/>
    <mergeCell ref="W98:W99"/>
    <mergeCell ref="X98:X99"/>
    <mergeCell ref="Y98:Y99"/>
    <mergeCell ref="A96:A97"/>
    <mergeCell ref="B96:B97"/>
    <mergeCell ref="C96:C97"/>
    <mergeCell ref="D96:D97"/>
    <mergeCell ref="S96:S97"/>
    <mergeCell ref="T96:T97"/>
    <mergeCell ref="U96:U97"/>
    <mergeCell ref="V96:V97"/>
    <mergeCell ref="W96:W97"/>
    <mergeCell ref="V86:V89"/>
    <mergeCell ref="W86:W89"/>
    <mergeCell ref="X92:X93"/>
    <mergeCell ref="Y92:Y93"/>
    <mergeCell ref="A94:A95"/>
    <mergeCell ref="B94:B95"/>
    <mergeCell ref="C94:C95"/>
    <mergeCell ref="D94:D95"/>
    <mergeCell ref="S94:S95"/>
    <mergeCell ref="T94:T95"/>
    <mergeCell ref="U94:U95"/>
    <mergeCell ref="V94:V95"/>
    <mergeCell ref="W94:W95"/>
    <mergeCell ref="X94:X95"/>
    <mergeCell ref="Y94:Y95"/>
    <mergeCell ref="A92:A93"/>
    <mergeCell ref="B92:B93"/>
    <mergeCell ref="C92:C93"/>
    <mergeCell ref="D92:D93"/>
    <mergeCell ref="S92:S93"/>
    <mergeCell ref="T92:T93"/>
    <mergeCell ref="U92:U93"/>
    <mergeCell ref="V92:V93"/>
    <mergeCell ref="W92:W93"/>
    <mergeCell ref="X84:X85"/>
    <mergeCell ref="Y84:Y85"/>
    <mergeCell ref="A80:A81"/>
    <mergeCell ref="B80:B81"/>
    <mergeCell ref="X86:X89"/>
    <mergeCell ref="Y86:Y89"/>
    <mergeCell ref="A90:A91"/>
    <mergeCell ref="B90:B91"/>
    <mergeCell ref="C90:C91"/>
    <mergeCell ref="D90:D91"/>
    <mergeCell ref="S90:S91"/>
    <mergeCell ref="T90:T91"/>
    <mergeCell ref="U90:U91"/>
    <mergeCell ref="V90:V91"/>
    <mergeCell ref="W90:W91"/>
    <mergeCell ref="X90:X91"/>
    <mergeCell ref="Y90:Y91"/>
    <mergeCell ref="A86:A89"/>
    <mergeCell ref="B86:B89"/>
    <mergeCell ref="C86:C89"/>
    <mergeCell ref="D86:D89"/>
    <mergeCell ref="S86:S89"/>
    <mergeCell ref="T86:T89"/>
    <mergeCell ref="U86:U89"/>
    <mergeCell ref="A84:A85"/>
    <mergeCell ref="B84:B85"/>
    <mergeCell ref="C84:C85"/>
    <mergeCell ref="D84:D85"/>
    <mergeCell ref="S84:S85"/>
    <mergeCell ref="T84:T85"/>
    <mergeCell ref="U84:U85"/>
    <mergeCell ref="V84:V85"/>
    <mergeCell ref="W84:W85"/>
    <mergeCell ref="X78:X79"/>
    <mergeCell ref="Y78:Y79"/>
    <mergeCell ref="A76:A77"/>
    <mergeCell ref="B76:B77"/>
    <mergeCell ref="C76:C77"/>
    <mergeCell ref="D76:D77"/>
    <mergeCell ref="S76:S77"/>
    <mergeCell ref="T76:T77"/>
    <mergeCell ref="U76:U77"/>
    <mergeCell ref="V76:V77"/>
    <mergeCell ref="A78:A79"/>
    <mergeCell ref="B78:B79"/>
    <mergeCell ref="C78:C79"/>
    <mergeCell ref="D78:D79"/>
    <mergeCell ref="S78:S79"/>
    <mergeCell ref="T78:T79"/>
    <mergeCell ref="U78:U79"/>
    <mergeCell ref="V78:V79"/>
    <mergeCell ref="W78:W79"/>
    <mergeCell ref="A74:A75"/>
    <mergeCell ref="B74:B75"/>
    <mergeCell ref="C74:C75"/>
    <mergeCell ref="D74:D75"/>
    <mergeCell ref="S74:S75"/>
    <mergeCell ref="T74:T75"/>
    <mergeCell ref="U74:U75"/>
    <mergeCell ref="V74:V75"/>
    <mergeCell ref="W74:W75"/>
    <mergeCell ref="A68:A69"/>
    <mergeCell ref="B68:B69"/>
    <mergeCell ref="C68:C69"/>
    <mergeCell ref="D68:D69"/>
    <mergeCell ref="S68:S69"/>
    <mergeCell ref="T68:T69"/>
    <mergeCell ref="U68:U69"/>
    <mergeCell ref="V68:V69"/>
    <mergeCell ref="W72:W73"/>
    <mergeCell ref="A72:A73"/>
    <mergeCell ref="B72:B73"/>
    <mergeCell ref="C72:C73"/>
    <mergeCell ref="D72:D73"/>
    <mergeCell ref="S72:S73"/>
    <mergeCell ref="T72:T73"/>
    <mergeCell ref="U72:U73"/>
    <mergeCell ref="V72:V73"/>
    <mergeCell ref="A70:A71"/>
    <mergeCell ref="B70:B71"/>
    <mergeCell ref="C70:C71"/>
    <mergeCell ref="D70:D71"/>
    <mergeCell ref="S70:S71"/>
    <mergeCell ref="T70:T71"/>
    <mergeCell ref="U70:U71"/>
    <mergeCell ref="W70:W71"/>
    <mergeCell ref="S4:V4"/>
    <mergeCell ref="S16:V16"/>
    <mergeCell ref="T18:T19"/>
    <mergeCell ref="U18:U19"/>
    <mergeCell ref="V18:V19"/>
    <mergeCell ref="T20:T21"/>
    <mergeCell ref="U20:U21"/>
    <mergeCell ref="V20:V21"/>
    <mergeCell ref="T22:T25"/>
    <mergeCell ref="U22:U25"/>
    <mergeCell ref="V22:V25"/>
    <mergeCell ref="U43:U44"/>
    <mergeCell ref="V43:V44"/>
    <mergeCell ref="S41:V41"/>
    <mergeCell ref="U28:U29"/>
    <mergeCell ref="V28:V29"/>
    <mergeCell ref="U49:U50"/>
    <mergeCell ref="V49:V50"/>
    <mergeCell ref="A18:A19"/>
    <mergeCell ref="B18:B19"/>
    <mergeCell ref="C18:C19"/>
    <mergeCell ref="A28:A29"/>
    <mergeCell ref="B28:B29"/>
    <mergeCell ref="C28:C29"/>
    <mergeCell ref="D28:D29"/>
    <mergeCell ref="S28:S29"/>
    <mergeCell ref="T28:T29"/>
    <mergeCell ref="A22:A25"/>
    <mergeCell ref="B22:B25"/>
    <mergeCell ref="C22:C25"/>
    <mergeCell ref="D22:D25"/>
    <mergeCell ref="S22:S25"/>
    <mergeCell ref="A20:A21"/>
    <mergeCell ref="B20:B21"/>
    <mergeCell ref="C20:C21"/>
    <mergeCell ref="D20:D21"/>
    <mergeCell ref="S20:S21"/>
    <mergeCell ref="D18:D19"/>
    <mergeCell ref="S18:S19"/>
    <mergeCell ref="A26:A27"/>
    <mergeCell ref="B26:B27"/>
    <mergeCell ref="C26:C27"/>
    <mergeCell ref="D26:D27"/>
    <mergeCell ref="S26:S27"/>
    <mergeCell ref="T26:T27"/>
    <mergeCell ref="S33:V33"/>
    <mergeCell ref="U26:U27"/>
    <mergeCell ref="V26:V27"/>
    <mergeCell ref="A45:A48"/>
    <mergeCell ref="B45:B48"/>
    <mergeCell ref="E45:G46"/>
    <mergeCell ref="T45:T48"/>
    <mergeCell ref="E47:G48"/>
    <mergeCell ref="A43:A44"/>
    <mergeCell ref="B43:B44"/>
    <mergeCell ref="C43:C44"/>
    <mergeCell ref="D43:D44"/>
    <mergeCell ref="S43:S44"/>
    <mergeCell ref="T43:T44"/>
    <mergeCell ref="U45:U46"/>
    <mergeCell ref="V45:V46"/>
    <mergeCell ref="C47:C48"/>
    <mergeCell ref="D47:D48"/>
    <mergeCell ref="S47:S48"/>
    <mergeCell ref="U47:U48"/>
    <mergeCell ref="V47:V48"/>
    <mergeCell ref="C45:C46"/>
    <mergeCell ref="D45:D46"/>
    <mergeCell ref="S45:S46"/>
    <mergeCell ref="A49:A50"/>
    <mergeCell ref="B49:B50"/>
    <mergeCell ref="C49:C50"/>
    <mergeCell ref="D49:D50"/>
    <mergeCell ref="S49:S50"/>
    <mergeCell ref="T49:T50"/>
    <mergeCell ref="A51:A54"/>
    <mergeCell ref="B51:B54"/>
    <mergeCell ref="C51:C54"/>
    <mergeCell ref="D51:D54"/>
    <mergeCell ref="S51:S54"/>
    <mergeCell ref="T51:T54"/>
    <mergeCell ref="U51:U54"/>
    <mergeCell ref="V51:V54"/>
    <mergeCell ref="S58:V58"/>
    <mergeCell ref="X64:Y66"/>
    <mergeCell ref="S66:V66"/>
    <mergeCell ref="C80:C81"/>
    <mergeCell ref="D80:D81"/>
    <mergeCell ref="S80:S81"/>
    <mergeCell ref="T80:T81"/>
    <mergeCell ref="U80:U81"/>
    <mergeCell ref="V80:V81"/>
    <mergeCell ref="W80:W81"/>
    <mergeCell ref="X80:X81"/>
    <mergeCell ref="Y80:Y81"/>
    <mergeCell ref="W68:W69"/>
    <mergeCell ref="X68:X69"/>
    <mergeCell ref="Y68:Y69"/>
    <mergeCell ref="X70:X71"/>
    <mergeCell ref="Y70:Y71"/>
    <mergeCell ref="X72:X73"/>
    <mergeCell ref="Y72:Y73"/>
    <mergeCell ref="X74:X75"/>
    <mergeCell ref="Y74:Y75"/>
    <mergeCell ref="W76:W77"/>
    <mergeCell ref="X76:X77"/>
    <mergeCell ref="Y76:Y77"/>
    <mergeCell ref="V70:V71"/>
    <mergeCell ref="X82:X83"/>
    <mergeCell ref="Y82:Y83"/>
    <mergeCell ref="AG82:AG83"/>
    <mergeCell ref="AH82:AH83"/>
    <mergeCell ref="AI82:AI83"/>
    <mergeCell ref="AJ82:AJ83"/>
    <mergeCell ref="AK82:AK83"/>
    <mergeCell ref="AL82:AL83"/>
    <mergeCell ref="AM82:AM83"/>
    <mergeCell ref="A82:A83"/>
    <mergeCell ref="B82:B83"/>
    <mergeCell ref="C82:C83"/>
    <mergeCell ref="D82:D83"/>
    <mergeCell ref="S82:S83"/>
    <mergeCell ref="T82:T83"/>
    <mergeCell ref="U82:U83"/>
    <mergeCell ref="V82:V83"/>
    <mergeCell ref="W82:W83"/>
    <mergeCell ref="AN82:AN83"/>
    <mergeCell ref="AO82:AO83"/>
    <mergeCell ref="AP82:AP83"/>
    <mergeCell ref="AK80:AK81"/>
    <mergeCell ref="AL80:AL81"/>
    <mergeCell ref="AM80:AM81"/>
    <mergeCell ref="AN80:AN81"/>
    <mergeCell ref="AO80:AO81"/>
    <mergeCell ref="AP80:AP81"/>
  </mergeCells>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103" priority="25" stopIfTrue="1" operator="greaterThan">
      <formula>0</formula>
    </cfRule>
  </conditionalFormatting>
  <conditionalFormatting sqref="C31:C32 C38:C40 C53:C55 C106:C110">
    <cfRule type="cellIs" dxfId="102" priority="26" stopIfTrue="1" operator="greaterThanOrEqual">
      <formula>1</formula>
    </cfRule>
  </conditionalFormatting>
  <conditionalFormatting sqref="C53:C55 T18:T29 T43:T52 E44:Q44 E46:M46 E48:J48 E50:R50 E52:G52 T66 T68:T105">
    <cfRule type="cellIs" dxfId="101" priority="24" operator="greaterThan">
      <formula>0</formula>
    </cfRule>
  </conditionalFormatting>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100" priority="20" stopIfTrue="1" operator="greaterThan">
      <formula>0</formula>
    </cfRule>
  </conditionalFormatting>
  <conditionalFormatting sqref="C31:C32 C38:C40 C53:C55 C106:C110">
    <cfRule type="cellIs" dxfId="99" priority="19" stopIfTrue="1" operator="greaterThanOrEqual">
      <formula>1</formula>
    </cfRule>
  </conditionalFormatting>
  <conditionalFormatting sqref="C53:C55 T18:T29 T43:T52 E44:Q44 E46:M46 E48:J48 E50:R50 E52:G52 T66 T68:T105">
    <cfRule type="cellIs" dxfId="98" priority="18" operator="greaterThan">
      <formula>0</formula>
    </cfRule>
  </conditionalFormatting>
  <conditionalFormatting sqref="W66 W68 W70 W72 W74 W76 W78 W80 W84 W86 W90 W92 W94 W96 W98 W100 W102 W104">
    <cfRule type="cellIs" dxfId="97" priority="15" operator="equal">
      <formula>$AQ$66</formula>
    </cfRule>
    <cfRule type="cellIs" dxfId="96" priority="16" operator="equal">
      <formula>$AQ$67</formula>
    </cfRule>
  </conditionalFormatting>
  <conditionalFormatting sqref="C114 E91:H91 E95:K95 E97:G97 E101:G101 E85:J85 E87:R87 E93:P93 E99:N99 E25:J25 E103:M103 E89:R89 C109:C110 E81:K81 E79:J79 E29:J29 E75:R75 E69:O69 E77:H77 T35:T37 E35:E37 T6:T12 C13 E6:E12 E19:G19 E23:R23 E27:O27 E21:H21 C30 T60:T62 E60:E62 C38:C40 C55:C57 C63 E71:M71 E73:R73 E83:O83 R83 E105:I105">
    <cfRule type="cellIs" dxfId="95" priority="5" stopIfTrue="1" operator="greaterThan">
      <formula>0</formula>
    </cfRule>
  </conditionalFormatting>
  <conditionalFormatting sqref="C106:C110 C31:C32 C38:C40 C55:C57 C63">
    <cfRule type="cellIs" dxfId="94" priority="4" stopIfTrue="1" operator="greaterThanOrEqual">
      <formula>1</formula>
    </cfRule>
  </conditionalFormatting>
  <conditionalFormatting sqref="T68:T105 T18:T29 C63 E50:J50 E52:R52 E54:G54 C55:C57 T49:T54 T43:T46 H48:M48 E44:M44 H46:N46">
    <cfRule type="cellIs" dxfId="93" priority="3" operator="greaterThan">
      <formula>0</formula>
    </cfRule>
  </conditionalFormatting>
  <conditionalFormatting sqref="W84 W86 W90 W92 W94 W96 W98 W100 W102 W104 W68 W70 W72 W74 W76 W78 W80 W82">
    <cfRule type="cellIs" dxfId="92" priority="1" operator="equal">
      <formula>$AQ$68</formula>
    </cfRule>
    <cfRule type="cellIs" dxfId="91" priority="2" operator="equal">
      <formula>$AQ$69</formula>
    </cfRule>
  </conditionalFormatting>
  <pageMargins left="0.5" right="0.5" top="0.5" bottom="0.5" header="0.3" footer="0.3"/>
  <pageSetup scale="67" fitToHeight="2" orientation="landscape" horizontalDpi="360" verticalDpi="360" r:id="rId1"/>
  <headerFooter alignWithMargins="0"/>
  <rowBreaks count="1" manualBreakCount="1">
    <brk id="61" max="29" man="1"/>
  </rowBreaks>
</worksheet>
</file>

<file path=xl/worksheets/sheet14.xml><?xml version="1.0" encoding="utf-8"?>
<worksheet xmlns="http://schemas.openxmlformats.org/spreadsheetml/2006/main" xmlns:r="http://schemas.openxmlformats.org/officeDocument/2006/relationships">
  <dimension ref="A1:AQ123"/>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20.7109375" style="6" customWidth="1"/>
    <col min="3" max="3" width="6.7109375" style="6" customWidth="1"/>
    <col min="4" max="4" width="5.28515625" style="6" customWidth="1"/>
    <col min="5" max="12" width="3.7109375" style="6" customWidth="1"/>
    <col min="13" max="13" width="3.85546875" style="6" customWidth="1"/>
    <col min="14" max="18" width="4.28515625" style="6" customWidth="1"/>
    <col min="19" max="19" width="8" style="6" customWidth="1"/>
    <col min="20" max="20" width="7" style="6" customWidth="1"/>
    <col min="21" max="22" width="9.140625" style="6"/>
    <col min="23" max="23" width="8" style="6" bestFit="1" customWidth="1"/>
    <col min="24" max="24" width="8.85546875" style="6" bestFit="1" customWidth="1"/>
    <col min="25" max="25" width="8.85546875" style="6" customWidth="1"/>
    <col min="26" max="26" width="3.7109375" style="6" customWidth="1"/>
    <col min="27" max="31" width="9.140625" style="6" customWidth="1"/>
    <col min="32" max="32" width="9.140625" style="6"/>
    <col min="33" max="37" width="7.7109375" style="6" customWidth="1"/>
    <col min="38" max="39" width="8.7109375" style="6" customWidth="1"/>
    <col min="40" max="40" width="11.28515625" style="6" bestFit="1" customWidth="1"/>
    <col min="41" max="41" width="8.85546875" style="6" bestFit="1" customWidth="1"/>
    <col min="42" max="42" width="7.7109375" style="6" bestFit="1" customWidth="1"/>
    <col min="43" max="43" width="15.85546875" style="6" customWidth="1"/>
    <col min="44" max="16384" width="9.140625" style="6"/>
  </cols>
  <sheetData>
    <row r="1" spans="1:43">
      <c r="A1" s="95" t="s">
        <v>42</v>
      </c>
      <c r="B1" s="1" t="s">
        <v>34</v>
      </c>
      <c r="C1" s="95"/>
      <c r="D1" s="95"/>
      <c r="E1" s="95"/>
      <c r="F1" s="95" t="s">
        <v>37</v>
      </c>
      <c r="G1" s="95"/>
      <c r="H1" s="7"/>
      <c r="I1" s="91" t="s">
        <v>140</v>
      </c>
      <c r="J1" s="95"/>
      <c r="K1" s="95"/>
      <c r="L1" s="140"/>
      <c r="M1" s="140"/>
      <c r="N1" s="95"/>
      <c r="O1" s="95"/>
      <c r="P1" s="95"/>
      <c r="Q1" s="95"/>
      <c r="R1" s="95"/>
      <c r="S1" s="95"/>
      <c r="T1" s="95"/>
      <c r="U1" s="95"/>
      <c r="V1" s="95"/>
      <c r="W1" s="95"/>
      <c r="X1" s="95"/>
      <c r="Y1" s="95"/>
      <c r="Z1" s="95"/>
      <c r="AA1" s="95"/>
      <c r="AB1" s="95"/>
      <c r="AC1" s="95"/>
      <c r="AD1" s="95"/>
      <c r="AE1" s="95"/>
      <c r="AF1" s="256" t="s">
        <v>254</v>
      </c>
      <c r="AG1" s="256"/>
      <c r="AH1" s="256"/>
      <c r="AI1" s="256"/>
      <c r="AJ1" s="256"/>
      <c r="AK1" s="256" t="s">
        <v>67</v>
      </c>
      <c r="AL1" s="255"/>
      <c r="AM1" s="255"/>
      <c r="AN1" s="255"/>
      <c r="AO1" s="256" t="s">
        <v>254</v>
      </c>
      <c r="AP1" s="256"/>
      <c r="AQ1" s="255"/>
    </row>
    <row r="2" spans="1:43">
      <c r="A2" s="95"/>
      <c r="B2" s="1" t="s">
        <v>38</v>
      </c>
      <c r="C2" s="95"/>
      <c r="D2" s="95"/>
      <c r="E2" s="95"/>
      <c r="F2" s="95"/>
      <c r="G2" s="95"/>
      <c r="H2" s="95"/>
      <c r="I2" s="95"/>
      <c r="J2" s="95"/>
      <c r="K2" s="95"/>
      <c r="L2" s="95"/>
      <c r="M2" s="95"/>
      <c r="N2" s="95"/>
      <c r="O2" s="95"/>
      <c r="P2" s="95"/>
      <c r="Q2" s="95"/>
      <c r="R2" s="95"/>
      <c r="S2" s="95"/>
      <c r="T2" s="141" t="s">
        <v>12</v>
      </c>
      <c r="U2" s="142">
        <f>DenStatus!C2</f>
        <v>42514</v>
      </c>
      <c r="V2" s="142"/>
      <c r="W2" s="142"/>
      <c r="X2" s="142"/>
      <c r="Y2" s="142"/>
      <c r="Z2" s="95"/>
      <c r="AA2" s="138" t="s">
        <v>8</v>
      </c>
      <c r="AB2" s="156"/>
      <c r="AC2" s="156"/>
      <c r="AD2" s="136" t="s">
        <v>24</v>
      </c>
      <c r="AE2" s="95"/>
      <c r="AF2" s="95"/>
      <c r="AG2" s="304" t="s">
        <v>17</v>
      </c>
      <c r="AH2" s="305"/>
      <c r="AI2" s="305"/>
      <c r="AJ2" s="305"/>
      <c r="AK2" s="306"/>
      <c r="AL2" s="95"/>
      <c r="AM2" s="95"/>
      <c r="AN2" s="95"/>
      <c r="AO2" s="95"/>
      <c r="AP2" s="95"/>
      <c r="AQ2" s="95"/>
    </row>
    <row r="3" spans="1:43">
      <c r="A3" s="96" t="s">
        <v>68</v>
      </c>
      <c r="B3" s="95"/>
      <c r="C3" s="95"/>
      <c r="D3" s="95"/>
      <c r="E3" s="95"/>
      <c r="F3" s="95"/>
      <c r="G3" s="95"/>
      <c r="H3" s="95"/>
      <c r="I3" s="95"/>
      <c r="J3" s="95"/>
      <c r="K3" s="95"/>
      <c r="L3" s="95"/>
      <c r="M3" s="95"/>
      <c r="N3" s="95"/>
      <c r="O3" s="95"/>
      <c r="P3" s="95"/>
      <c r="Q3" s="95"/>
      <c r="R3" s="95"/>
      <c r="S3" s="95"/>
      <c r="T3" s="95"/>
      <c r="U3" s="95"/>
      <c r="V3" s="95"/>
      <c r="W3" s="95"/>
      <c r="X3" s="95"/>
      <c r="Y3" s="95"/>
      <c r="Z3" s="95"/>
      <c r="AA3" s="32" t="s">
        <v>311</v>
      </c>
      <c r="AB3" s="3"/>
      <c r="AC3" s="3"/>
      <c r="AD3" s="186">
        <v>37429</v>
      </c>
      <c r="AE3" s="95"/>
      <c r="AF3" s="95"/>
      <c r="AG3" s="184" t="s">
        <v>26</v>
      </c>
      <c r="AH3" s="307"/>
      <c r="AI3" s="307"/>
      <c r="AJ3" s="307"/>
      <c r="AK3" s="308"/>
      <c r="AL3" s="95"/>
      <c r="AM3" s="95"/>
      <c r="AN3" s="95"/>
      <c r="AO3" s="95"/>
      <c r="AP3" s="95"/>
      <c r="AQ3" s="95"/>
    </row>
    <row r="4" spans="1:43">
      <c r="A4" s="135" t="s">
        <v>5</v>
      </c>
      <c r="B4" s="135"/>
      <c r="C4" s="135" t="s">
        <v>7</v>
      </c>
      <c r="D4" s="135"/>
      <c r="E4" s="174" t="s">
        <v>33</v>
      </c>
      <c r="F4" s="143"/>
      <c r="G4" s="143"/>
      <c r="H4" s="143"/>
      <c r="I4" s="143"/>
      <c r="J4" s="143"/>
      <c r="K4" s="143"/>
      <c r="L4" s="143"/>
      <c r="M4" s="143"/>
      <c r="N4" s="143"/>
      <c r="O4" s="143"/>
      <c r="P4" s="143"/>
      <c r="Q4" s="143"/>
      <c r="R4" s="143"/>
      <c r="S4" s="406" t="s">
        <v>4</v>
      </c>
      <c r="T4" s="366"/>
      <c r="U4" s="366"/>
      <c r="V4" s="367"/>
      <c r="W4" s="242"/>
      <c r="X4" s="242"/>
      <c r="Y4" s="242"/>
      <c r="Z4" s="95"/>
      <c r="AA4" s="32" t="s">
        <v>312</v>
      </c>
      <c r="AB4" s="3"/>
      <c r="AC4" s="3"/>
      <c r="AD4" s="186">
        <v>37429</v>
      </c>
      <c r="AE4" s="95"/>
      <c r="AF4" s="95"/>
      <c r="AG4" s="157" t="s">
        <v>34</v>
      </c>
      <c r="AH4" s="119" t="s">
        <v>48</v>
      </c>
      <c r="AI4" s="119" t="s">
        <v>165</v>
      </c>
      <c r="AJ4" s="119" t="s">
        <v>211</v>
      </c>
      <c r="AK4" s="157" t="s">
        <v>1</v>
      </c>
      <c r="AL4" s="95"/>
      <c r="AM4" s="95"/>
      <c r="AN4" s="95"/>
      <c r="AO4" s="95"/>
      <c r="AP4" s="95"/>
      <c r="AQ4" s="95"/>
    </row>
    <row r="5" spans="1:43">
      <c r="A5" s="136" t="s">
        <v>43</v>
      </c>
      <c r="B5" s="135" t="s">
        <v>40</v>
      </c>
      <c r="C5" s="136" t="s">
        <v>46</v>
      </c>
      <c r="D5" s="146" t="s">
        <v>16</v>
      </c>
      <c r="E5" s="136">
        <v>1</v>
      </c>
      <c r="F5" s="175"/>
      <c r="G5" s="175"/>
      <c r="H5" s="175"/>
      <c r="I5" s="175"/>
      <c r="J5" s="175"/>
      <c r="K5" s="175"/>
      <c r="L5" s="175"/>
      <c r="M5" s="175"/>
      <c r="N5" s="175"/>
      <c r="O5" s="175"/>
      <c r="P5" s="175"/>
      <c r="Q5" s="175"/>
      <c r="R5" s="175"/>
      <c r="S5" s="136" t="s">
        <v>2</v>
      </c>
      <c r="T5" s="136" t="s">
        <v>31</v>
      </c>
      <c r="U5" s="136" t="s">
        <v>24</v>
      </c>
      <c r="V5" s="50" t="s">
        <v>66</v>
      </c>
      <c r="W5" s="55"/>
      <c r="X5" s="55"/>
      <c r="Y5" s="55"/>
      <c r="Z5" s="95"/>
      <c r="AA5" s="2"/>
      <c r="AB5" s="3"/>
      <c r="AC5" s="3"/>
      <c r="AD5" s="186"/>
      <c r="AE5" s="95"/>
      <c r="AF5" s="95"/>
      <c r="AG5" s="251" t="s">
        <v>49</v>
      </c>
      <c r="AH5" s="148" t="s">
        <v>49</v>
      </c>
      <c r="AI5" s="148" t="s">
        <v>49</v>
      </c>
      <c r="AJ5" s="251" t="s">
        <v>49</v>
      </c>
      <c r="AK5" s="251" t="s">
        <v>50</v>
      </c>
      <c r="AL5" s="95"/>
      <c r="AM5" s="95"/>
      <c r="AN5" s="95"/>
      <c r="AO5" s="95"/>
      <c r="AP5" s="95"/>
      <c r="AQ5" s="95"/>
    </row>
    <row r="6" spans="1:43">
      <c r="A6" s="136">
        <v>1</v>
      </c>
      <c r="B6" s="135" t="str">
        <f>DenStatus!C5</f>
        <v>Scout Oath</v>
      </c>
      <c r="C6" s="136">
        <v>1</v>
      </c>
      <c r="D6" s="295">
        <v>1</v>
      </c>
      <c r="E6" s="5"/>
      <c r="F6" s="295"/>
      <c r="G6" s="175"/>
      <c r="H6" s="175"/>
      <c r="I6" s="175"/>
      <c r="J6" s="175"/>
      <c r="K6" s="175"/>
      <c r="L6" s="175"/>
      <c r="M6" s="175"/>
      <c r="N6" s="175"/>
      <c r="O6" s="175"/>
      <c r="P6" s="175"/>
      <c r="Q6" s="175"/>
      <c r="R6" s="175"/>
      <c r="S6" s="136">
        <f t="shared" ref="S6:S12" si="0">COUNTA(E6:R6)</f>
        <v>0</v>
      </c>
      <c r="T6" s="136">
        <f t="shared" ref="T6:T12" si="1">IF(SUM(AG6:AJ6)&gt;=AK6,1,0)</f>
        <v>0</v>
      </c>
      <c r="U6" s="177"/>
      <c r="V6" s="177"/>
      <c r="W6" s="243"/>
      <c r="X6" s="243"/>
      <c r="Y6" s="243"/>
      <c r="Z6" s="95"/>
      <c r="AA6" s="2"/>
      <c r="AB6" s="3"/>
      <c r="AC6" s="3"/>
      <c r="AD6" s="186"/>
      <c r="AE6" s="95"/>
      <c r="AF6" s="95"/>
      <c r="AG6" s="136">
        <f>IF(S6&gt;=C6,1,0)</f>
        <v>0</v>
      </c>
      <c r="AH6" s="136"/>
      <c r="AI6" s="136"/>
      <c r="AJ6" s="136"/>
      <c r="AK6" s="136">
        <v>1</v>
      </c>
      <c r="AL6" s="95"/>
      <c r="AM6" s="95"/>
      <c r="AN6" s="95"/>
      <c r="AO6" s="95"/>
      <c r="AP6" s="95"/>
      <c r="AQ6" s="95"/>
    </row>
    <row r="7" spans="1:43">
      <c r="A7" s="136">
        <f t="shared" ref="A7:A12" si="2">A6+1</f>
        <v>2</v>
      </c>
      <c r="B7" s="135" t="str">
        <f>DenStatus!C6</f>
        <v>Scout Law</v>
      </c>
      <c r="C7" s="136">
        <v>1</v>
      </c>
      <c r="D7" s="295">
        <v>1</v>
      </c>
      <c r="E7" s="5"/>
      <c r="F7" s="295"/>
      <c r="G7" s="175"/>
      <c r="H7" s="175"/>
      <c r="I7" s="175"/>
      <c r="J7" s="117"/>
      <c r="K7" s="175"/>
      <c r="L7" s="175"/>
      <c r="M7" s="175"/>
      <c r="N7" s="175"/>
      <c r="O7" s="175"/>
      <c r="P7" s="175"/>
      <c r="Q7" s="175"/>
      <c r="R7" s="175"/>
      <c r="S7" s="136">
        <f t="shared" si="0"/>
        <v>0</v>
      </c>
      <c r="T7" s="136">
        <f t="shared" si="1"/>
        <v>0</v>
      </c>
      <c r="U7" s="177"/>
      <c r="V7" s="177"/>
      <c r="W7" s="243"/>
      <c r="X7" s="243"/>
      <c r="Y7" s="243"/>
      <c r="Z7" s="95"/>
      <c r="AA7" s="2"/>
      <c r="AB7" s="3"/>
      <c r="AC7" s="3"/>
      <c r="AD7" s="186"/>
      <c r="AE7" s="95"/>
      <c r="AF7" s="95"/>
      <c r="AG7" s="136">
        <f t="shared" ref="AG7:AG12" si="3">IF(S7&gt;=C7,1,0)</f>
        <v>0</v>
      </c>
      <c r="AH7" s="136"/>
      <c r="AI7" s="136"/>
      <c r="AJ7" s="136"/>
      <c r="AK7" s="136">
        <v>1</v>
      </c>
      <c r="AL7" s="95"/>
      <c r="AM7" s="95"/>
      <c r="AN7" s="95"/>
      <c r="AO7" s="95"/>
      <c r="AP7" s="95"/>
      <c r="AQ7" s="95"/>
    </row>
    <row r="8" spans="1:43">
      <c r="A8" s="136">
        <f t="shared" si="2"/>
        <v>3</v>
      </c>
      <c r="B8" s="135" t="str">
        <f>DenStatus!C7</f>
        <v>Cub Scout Sign</v>
      </c>
      <c r="C8" s="136">
        <v>1</v>
      </c>
      <c r="D8" s="295">
        <v>1</v>
      </c>
      <c r="E8" s="5"/>
      <c r="F8" s="295"/>
      <c r="G8" s="175"/>
      <c r="H8" s="175"/>
      <c r="I8" s="175"/>
      <c r="J8" s="175"/>
      <c r="K8" s="175"/>
      <c r="L8" s="175"/>
      <c r="M8" s="175"/>
      <c r="N8" s="175"/>
      <c r="O8" s="175"/>
      <c r="P8" s="175"/>
      <c r="Q8" s="175"/>
      <c r="R8" s="175"/>
      <c r="S8" s="136">
        <f t="shared" si="0"/>
        <v>0</v>
      </c>
      <c r="T8" s="136">
        <f t="shared" si="1"/>
        <v>0</v>
      </c>
      <c r="U8" s="177"/>
      <c r="V8" s="177"/>
      <c r="W8" s="243"/>
      <c r="X8" s="243"/>
      <c r="Y8" s="243"/>
      <c r="Z8" s="95"/>
      <c r="AA8" s="2"/>
      <c r="AB8" s="3"/>
      <c r="AC8" s="3"/>
      <c r="AD8" s="186"/>
      <c r="AE8" s="95"/>
      <c r="AF8" s="95"/>
      <c r="AG8" s="136">
        <f t="shared" si="3"/>
        <v>0</v>
      </c>
      <c r="AH8" s="136"/>
      <c r="AI8" s="136"/>
      <c r="AJ8" s="136"/>
      <c r="AK8" s="136">
        <v>1</v>
      </c>
      <c r="AL8" s="95"/>
      <c r="AM8" s="95"/>
      <c r="AN8" s="95"/>
      <c r="AO8" s="95"/>
      <c r="AP8" s="95"/>
      <c r="AQ8" s="95"/>
    </row>
    <row r="9" spans="1:43">
      <c r="A9" s="136">
        <f t="shared" si="2"/>
        <v>4</v>
      </c>
      <c r="B9" s="135" t="str">
        <f>DenStatus!C8</f>
        <v>Cub Scout Handshake</v>
      </c>
      <c r="C9" s="136">
        <v>1</v>
      </c>
      <c r="D9" s="295">
        <v>1</v>
      </c>
      <c r="E9" s="5"/>
      <c r="F9" s="295"/>
      <c r="G9" s="175"/>
      <c r="H9" s="175"/>
      <c r="I9" s="175"/>
      <c r="J9" s="175"/>
      <c r="K9" s="175"/>
      <c r="L9" s="175"/>
      <c r="M9" s="175"/>
      <c r="N9" s="175"/>
      <c r="O9" s="175"/>
      <c r="P9" s="175"/>
      <c r="Q9" s="175"/>
      <c r="R9" s="175"/>
      <c r="S9" s="136">
        <f t="shared" si="0"/>
        <v>0</v>
      </c>
      <c r="T9" s="136">
        <f t="shared" si="1"/>
        <v>0</v>
      </c>
      <c r="U9" s="177"/>
      <c r="V9" s="177"/>
      <c r="W9" s="243"/>
      <c r="X9" s="243"/>
      <c r="Y9" s="243"/>
      <c r="Z9" s="95"/>
      <c r="AA9" s="2"/>
      <c r="AB9" s="3"/>
      <c r="AC9" s="3"/>
      <c r="AD9" s="186"/>
      <c r="AE9" s="95"/>
      <c r="AF9" s="95"/>
      <c r="AG9" s="136">
        <f t="shared" si="3"/>
        <v>0</v>
      </c>
      <c r="AH9" s="136"/>
      <c r="AI9" s="136"/>
      <c r="AJ9" s="136"/>
      <c r="AK9" s="136">
        <v>1</v>
      </c>
      <c r="AL9" s="95"/>
      <c r="AM9" s="95"/>
      <c r="AN9" s="95"/>
      <c r="AO9" s="95"/>
      <c r="AP9" s="95"/>
      <c r="AQ9" s="95"/>
    </row>
    <row r="10" spans="1:43">
      <c r="A10" s="136">
        <f t="shared" si="2"/>
        <v>5</v>
      </c>
      <c r="B10" s="135" t="str">
        <f>DenStatus!C9</f>
        <v>Cub Scout Motto</v>
      </c>
      <c r="C10" s="136">
        <v>1</v>
      </c>
      <c r="D10" s="295">
        <v>1</v>
      </c>
      <c r="E10" s="5"/>
      <c r="F10" s="295"/>
      <c r="G10" s="175"/>
      <c r="H10" s="175"/>
      <c r="I10" s="175"/>
      <c r="J10" s="175"/>
      <c r="K10" s="175"/>
      <c r="L10" s="175"/>
      <c r="M10" s="175"/>
      <c r="N10" s="175"/>
      <c r="O10" s="175"/>
      <c r="P10" s="175"/>
      <c r="Q10" s="175"/>
      <c r="R10" s="175"/>
      <c r="S10" s="136">
        <f t="shared" si="0"/>
        <v>0</v>
      </c>
      <c r="T10" s="136">
        <f t="shared" si="1"/>
        <v>0</v>
      </c>
      <c r="U10" s="177"/>
      <c r="V10" s="177"/>
      <c r="W10" s="243"/>
      <c r="X10" s="243"/>
      <c r="Y10" s="243"/>
      <c r="Z10" s="95"/>
      <c r="AA10" s="2"/>
      <c r="AB10" s="3"/>
      <c r="AC10" s="3"/>
      <c r="AD10" s="186"/>
      <c r="AE10" s="95"/>
      <c r="AF10" s="95"/>
      <c r="AG10" s="136">
        <f t="shared" si="3"/>
        <v>0</v>
      </c>
      <c r="AH10" s="136"/>
      <c r="AI10" s="136"/>
      <c r="AJ10" s="136"/>
      <c r="AK10" s="136">
        <v>1</v>
      </c>
      <c r="AL10" s="95"/>
      <c r="AM10" s="95"/>
      <c r="AN10" s="95"/>
      <c r="AO10" s="95"/>
      <c r="AP10" s="95"/>
      <c r="AQ10" s="95"/>
    </row>
    <row r="11" spans="1:43">
      <c r="A11" s="136">
        <f t="shared" si="2"/>
        <v>6</v>
      </c>
      <c r="B11" s="135" t="str">
        <f>DenStatus!C10</f>
        <v>Cub Scout Salute</v>
      </c>
      <c r="C11" s="136">
        <v>1</v>
      </c>
      <c r="D11" s="295">
        <v>1</v>
      </c>
      <c r="E11" s="5"/>
      <c r="F11" s="295"/>
      <c r="G11" s="175"/>
      <c r="H11" s="175"/>
      <c r="I11" s="175"/>
      <c r="J11" s="175"/>
      <c r="K11" s="175"/>
      <c r="L11" s="175"/>
      <c r="M11" s="175"/>
      <c r="N11" s="175"/>
      <c r="O11" s="175"/>
      <c r="P11" s="175"/>
      <c r="Q11" s="175"/>
      <c r="R11" s="175"/>
      <c r="S11" s="136">
        <f t="shared" si="0"/>
        <v>0</v>
      </c>
      <c r="T11" s="136">
        <f t="shared" si="1"/>
        <v>0</v>
      </c>
      <c r="U11" s="177"/>
      <c r="V11" s="177"/>
      <c r="W11" s="243"/>
      <c r="X11" s="243"/>
      <c r="Y11" s="243"/>
      <c r="Z11" s="95"/>
      <c r="AA11" s="2"/>
      <c r="AB11" s="3"/>
      <c r="AC11" s="3"/>
      <c r="AD11" s="186"/>
      <c r="AE11" s="95"/>
      <c r="AF11" s="95"/>
      <c r="AG11" s="136">
        <f t="shared" si="3"/>
        <v>0</v>
      </c>
      <c r="AH11" s="136"/>
      <c r="AI11" s="136"/>
      <c r="AJ11" s="136"/>
      <c r="AK11" s="136">
        <v>1</v>
      </c>
      <c r="AL11" s="95"/>
      <c r="AM11" s="95"/>
      <c r="AN11" s="95"/>
      <c r="AO11" s="95"/>
      <c r="AP11" s="95"/>
      <c r="AQ11" s="95"/>
    </row>
    <row r="12" spans="1:43" ht="13.5" thickBot="1">
      <c r="A12" s="258">
        <f t="shared" si="2"/>
        <v>7</v>
      </c>
      <c r="B12" s="185" t="str">
        <f>DenStatus!C11</f>
        <v>Child Protection</v>
      </c>
      <c r="C12" s="258">
        <v>1</v>
      </c>
      <c r="D12" s="259">
        <v>1</v>
      </c>
      <c r="E12" s="179"/>
      <c r="F12" s="259"/>
      <c r="G12" s="260"/>
      <c r="H12" s="260"/>
      <c r="I12" s="260"/>
      <c r="J12" s="260"/>
      <c r="K12" s="260"/>
      <c r="L12" s="260"/>
      <c r="M12" s="260"/>
      <c r="N12" s="260"/>
      <c r="O12" s="260"/>
      <c r="P12" s="260"/>
      <c r="Q12" s="260"/>
      <c r="R12" s="260"/>
      <c r="S12" s="258">
        <f t="shared" si="0"/>
        <v>0</v>
      </c>
      <c r="T12" s="258">
        <f t="shared" si="1"/>
        <v>0</v>
      </c>
      <c r="U12" s="261"/>
      <c r="V12" s="261"/>
      <c r="W12" s="243"/>
      <c r="X12" s="243"/>
      <c r="Y12" s="243"/>
      <c r="Z12" s="95"/>
      <c r="AA12" s="2"/>
      <c r="AB12" s="3"/>
      <c r="AC12" s="3"/>
      <c r="AD12" s="186"/>
      <c r="AE12" s="95"/>
      <c r="AF12" s="95"/>
      <c r="AG12" s="136">
        <f t="shared" si="3"/>
        <v>0</v>
      </c>
      <c r="AH12" s="136"/>
      <c r="AI12" s="136"/>
      <c r="AJ12" s="136"/>
      <c r="AK12" s="136">
        <v>1</v>
      </c>
      <c r="AL12" s="95"/>
      <c r="AM12" s="95"/>
      <c r="AN12" s="95"/>
      <c r="AO12" s="95"/>
      <c r="AP12" s="95"/>
      <c r="AQ12" s="95"/>
    </row>
    <row r="13" spans="1:43">
      <c r="A13" s="192"/>
      <c r="B13" s="148" t="s">
        <v>60</v>
      </c>
      <c r="C13" s="149">
        <f>IF(SUM(T6:T12)&gt;=7,"X",0)</f>
        <v>0</v>
      </c>
      <c r="D13" s="223" t="s">
        <v>284</v>
      </c>
      <c r="E13" s="145"/>
      <c r="F13" s="152"/>
      <c r="G13" s="152"/>
      <c r="H13" s="152"/>
      <c r="I13" s="152"/>
      <c r="J13" s="152"/>
      <c r="K13" s="152"/>
      <c r="L13" s="152"/>
      <c r="M13" s="152"/>
      <c r="N13" s="152"/>
      <c r="O13" s="152"/>
      <c r="P13" s="152"/>
      <c r="Q13" s="152"/>
      <c r="R13" s="152"/>
      <c r="S13" s="152"/>
      <c r="T13" s="152"/>
      <c r="U13" s="178"/>
      <c r="V13" s="155"/>
      <c r="W13" s="155"/>
      <c r="X13" s="155"/>
      <c r="Y13" s="155"/>
      <c r="Z13" s="95"/>
      <c r="AA13" s="2"/>
      <c r="AB13" s="3"/>
      <c r="AC13" s="3"/>
      <c r="AD13" s="186"/>
      <c r="AE13" s="95"/>
      <c r="AF13" s="95"/>
      <c r="AG13" s="95"/>
      <c r="AH13" s="95"/>
      <c r="AI13" s="95"/>
      <c r="AJ13" s="95"/>
      <c r="AK13" s="95"/>
      <c r="AL13" s="95"/>
      <c r="AM13" s="95"/>
      <c r="AN13" s="95"/>
      <c r="AO13" s="95"/>
      <c r="AP13" s="95"/>
      <c r="AQ13" s="95"/>
    </row>
    <row r="14" spans="1:43">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2"/>
      <c r="AB14" s="3"/>
      <c r="AC14" s="3"/>
      <c r="AD14" s="186"/>
      <c r="AE14" s="95"/>
      <c r="AF14" s="95"/>
      <c r="AG14" s="104" t="s">
        <v>112</v>
      </c>
      <c r="AH14" s="105"/>
      <c r="AI14" s="105"/>
      <c r="AJ14" s="143"/>
      <c r="AK14" s="144"/>
      <c r="AL14" s="95"/>
      <c r="AM14" s="95"/>
      <c r="AN14" s="95"/>
      <c r="AO14" s="95"/>
      <c r="AP14" s="95"/>
      <c r="AQ14" s="95"/>
    </row>
    <row r="15" spans="1:43">
      <c r="A15" s="96" t="s">
        <v>317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2"/>
      <c r="AB15" s="3"/>
      <c r="AC15" s="3"/>
      <c r="AD15" s="186"/>
      <c r="AE15" s="95"/>
      <c r="AF15" s="95"/>
      <c r="AG15" s="138" t="s">
        <v>26</v>
      </c>
      <c r="AH15" s="143"/>
      <c r="AI15" s="143"/>
      <c r="AJ15" s="143"/>
      <c r="AK15" s="144"/>
      <c r="AL15" s="95"/>
      <c r="AM15" s="95"/>
      <c r="AN15" s="95"/>
      <c r="AO15" s="95"/>
      <c r="AP15" s="95"/>
      <c r="AQ15" s="95"/>
    </row>
    <row r="16" spans="1:43">
      <c r="A16" s="49" t="s">
        <v>54</v>
      </c>
      <c r="B16" s="135"/>
      <c r="C16" s="135" t="s">
        <v>7</v>
      </c>
      <c r="D16" s="135"/>
      <c r="E16" s="138" t="s">
        <v>33</v>
      </c>
      <c r="F16" s="143"/>
      <c r="G16" s="143"/>
      <c r="H16" s="143"/>
      <c r="I16" s="143"/>
      <c r="J16" s="143"/>
      <c r="K16" s="143"/>
      <c r="L16" s="143"/>
      <c r="M16" s="143"/>
      <c r="N16" s="143"/>
      <c r="O16" s="143"/>
      <c r="P16" s="143"/>
      <c r="Q16" s="143"/>
      <c r="R16" s="143"/>
      <c r="S16" s="365" t="s">
        <v>57</v>
      </c>
      <c r="T16" s="366"/>
      <c r="U16" s="366"/>
      <c r="V16" s="367"/>
      <c r="W16" s="242"/>
      <c r="X16" s="242"/>
      <c r="Y16" s="242"/>
      <c r="Z16" s="95"/>
      <c r="AA16" s="2"/>
      <c r="AB16" s="3"/>
      <c r="AC16" s="3"/>
      <c r="AD16" s="186"/>
      <c r="AE16" s="95"/>
      <c r="AF16" s="95"/>
      <c r="AG16" s="157" t="s">
        <v>34</v>
      </c>
      <c r="AH16" s="119" t="s">
        <v>48</v>
      </c>
      <c r="AI16" s="119" t="s">
        <v>165</v>
      </c>
      <c r="AJ16" s="119" t="s">
        <v>211</v>
      </c>
      <c r="AK16" s="157" t="s">
        <v>1</v>
      </c>
      <c r="AL16" s="95"/>
      <c r="AM16" s="95"/>
      <c r="AN16" s="95"/>
      <c r="AO16" s="95"/>
      <c r="AP16" s="95"/>
      <c r="AQ16" s="95"/>
    </row>
    <row r="17" spans="1:43">
      <c r="A17" s="136" t="s">
        <v>43</v>
      </c>
      <c r="B17" s="135" t="s">
        <v>40</v>
      </c>
      <c r="C17" s="136" t="s">
        <v>46</v>
      </c>
      <c r="D17" s="136" t="s">
        <v>16</v>
      </c>
      <c r="E17" s="295"/>
      <c r="F17" s="175"/>
      <c r="G17" s="175"/>
      <c r="H17" s="175"/>
      <c r="I17" s="175"/>
      <c r="J17" s="175"/>
      <c r="K17" s="175"/>
      <c r="L17" s="175"/>
      <c r="M17" s="175"/>
      <c r="N17" s="175"/>
      <c r="O17" s="175"/>
      <c r="P17" s="175"/>
      <c r="Q17" s="175"/>
      <c r="R17" s="175"/>
      <c r="S17" s="149" t="s">
        <v>2</v>
      </c>
      <c r="T17" s="149" t="s">
        <v>31</v>
      </c>
      <c r="U17" s="149" t="s">
        <v>24</v>
      </c>
      <c r="V17" s="50" t="s">
        <v>66</v>
      </c>
      <c r="W17" s="55"/>
      <c r="X17" s="55"/>
      <c r="Y17" s="55"/>
      <c r="Z17" s="95"/>
      <c r="AA17" s="2"/>
      <c r="AB17" s="3"/>
      <c r="AC17" s="3"/>
      <c r="AD17" s="186"/>
      <c r="AE17" s="95"/>
      <c r="AF17" s="95"/>
      <c r="AG17" s="251" t="s">
        <v>49</v>
      </c>
      <c r="AH17" s="148" t="s">
        <v>49</v>
      </c>
      <c r="AI17" s="148" t="s">
        <v>49</v>
      </c>
      <c r="AJ17" s="251" t="s">
        <v>49</v>
      </c>
      <c r="AK17" s="251" t="s">
        <v>50</v>
      </c>
      <c r="AL17" s="95"/>
      <c r="AM17" s="95"/>
      <c r="AN17" s="95"/>
      <c r="AO17" s="95"/>
      <c r="AP17" s="95"/>
      <c r="AQ17" s="95"/>
    </row>
    <row r="18" spans="1:43">
      <c r="A18" s="357">
        <v>1</v>
      </c>
      <c r="B18" s="400" t="str">
        <f>DenStatus!C15</f>
        <v>Cast Iron Chef</v>
      </c>
      <c r="C18" s="357">
        <v>2</v>
      </c>
      <c r="D18" s="357">
        <v>3</v>
      </c>
      <c r="E18" s="136">
        <v>1</v>
      </c>
      <c r="F18" s="136">
        <v>2</v>
      </c>
      <c r="G18" s="136">
        <v>3</v>
      </c>
      <c r="H18" s="203"/>
      <c r="I18" s="203"/>
      <c r="J18" s="203"/>
      <c r="K18" s="203"/>
      <c r="L18" s="203"/>
      <c r="M18" s="203"/>
      <c r="N18" s="203"/>
      <c r="O18" s="203"/>
      <c r="P18" s="203"/>
      <c r="Q18" s="203"/>
      <c r="R18" s="203"/>
      <c r="S18" s="357">
        <f>COUNTA(E19:R19)</f>
        <v>0</v>
      </c>
      <c r="T18" s="357">
        <f>IF(SUM(AG18:AJ19)&gt;=AK18,1,0)</f>
        <v>0</v>
      </c>
      <c r="U18" s="377"/>
      <c r="V18" s="377"/>
      <c r="W18" s="244"/>
      <c r="X18" s="244"/>
      <c r="Y18" s="244"/>
      <c r="Z18" s="95"/>
      <c r="AA18" s="2"/>
      <c r="AB18" s="3"/>
      <c r="AC18" s="3"/>
      <c r="AD18" s="186"/>
      <c r="AE18" s="95"/>
      <c r="AF18" s="95"/>
      <c r="AG18" s="357">
        <f>IF(COUNTA(E19:F19)&gt;=2,1,0)</f>
        <v>0</v>
      </c>
      <c r="AH18" s="357"/>
      <c r="AI18" s="357"/>
      <c r="AJ18" s="357"/>
      <c r="AK18" s="357">
        <v>1</v>
      </c>
      <c r="AL18" s="95"/>
      <c r="AM18" s="95"/>
      <c r="AN18" s="95"/>
      <c r="AO18" s="95"/>
      <c r="AP18" s="95"/>
      <c r="AQ18" s="95"/>
    </row>
    <row r="19" spans="1:43" ht="13.5" thickBot="1">
      <c r="A19" s="394"/>
      <c r="B19" s="396"/>
      <c r="C19" s="394"/>
      <c r="D19" s="356"/>
      <c r="E19" s="179"/>
      <c r="F19" s="179"/>
      <c r="G19" s="179"/>
      <c r="H19" s="210"/>
      <c r="I19" s="210"/>
      <c r="J19" s="210"/>
      <c r="K19" s="210"/>
      <c r="L19" s="210"/>
      <c r="M19" s="210"/>
      <c r="N19" s="197"/>
      <c r="O19" s="197"/>
      <c r="P19" s="197"/>
      <c r="Q19" s="197"/>
      <c r="R19" s="197"/>
      <c r="S19" s="356"/>
      <c r="T19" s="356"/>
      <c r="U19" s="376"/>
      <c r="V19" s="376"/>
      <c r="W19" s="244"/>
      <c r="X19" s="244"/>
      <c r="Y19" s="244"/>
      <c r="Z19" s="95"/>
      <c r="AA19" s="2"/>
      <c r="AB19" s="3"/>
      <c r="AC19" s="3"/>
      <c r="AD19" s="186"/>
      <c r="AE19" s="95"/>
      <c r="AF19" s="95"/>
      <c r="AG19" s="343"/>
      <c r="AH19" s="343"/>
      <c r="AI19" s="343"/>
      <c r="AJ19" s="343"/>
      <c r="AK19" s="343"/>
      <c r="AL19" s="95"/>
      <c r="AM19" s="95"/>
      <c r="AN19" s="95"/>
      <c r="AO19" s="95"/>
      <c r="AP19" s="95"/>
      <c r="AQ19" s="95"/>
    </row>
    <row r="20" spans="1:43">
      <c r="A20" s="360">
        <f>A18+1</f>
        <v>2</v>
      </c>
      <c r="B20" s="390" t="str">
        <f>DenStatus!C16</f>
        <v>Duty to God &amp; You</v>
      </c>
      <c r="C20" s="342">
        <v>3</v>
      </c>
      <c r="D20" s="360">
        <v>4</v>
      </c>
      <c r="E20" s="180">
        <v>1</v>
      </c>
      <c r="F20" s="180">
        <v>2</v>
      </c>
      <c r="G20" s="180">
        <v>3</v>
      </c>
      <c r="H20" s="180">
        <v>4</v>
      </c>
      <c r="I20" s="200"/>
      <c r="J20" s="201"/>
      <c r="K20" s="201"/>
      <c r="L20" s="201"/>
      <c r="M20" s="201"/>
      <c r="N20" s="199"/>
      <c r="O20" s="199"/>
      <c r="P20" s="199"/>
      <c r="Q20" s="199"/>
      <c r="R20" s="199"/>
      <c r="S20" s="360">
        <f>COUNTA(E21:R21)</f>
        <v>0</v>
      </c>
      <c r="T20" s="360">
        <f>IF(SUM(AG20:AJ21)&gt;=AK20,1,0)</f>
        <v>0</v>
      </c>
      <c r="U20" s="375"/>
      <c r="V20" s="375"/>
      <c r="W20" s="244"/>
      <c r="X20" s="244"/>
      <c r="Y20" s="244"/>
      <c r="Z20" s="95"/>
      <c r="AA20" s="2"/>
      <c r="AB20" s="3"/>
      <c r="AC20" s="3"/>
      <c r="AD20" s="186"/>
      <c r="AE20" s="95"/>
      <c r="AF20" s="95"/>
      <c r="AG20" s="360">
        <f>IF(COUNTA(E21)&gt;=1,1,0)</f>
        <v>0</v>
      </c>
      <c r="AH20" s="360">
        <f>IF(COUNTA(F21:H21)&gt;=2,1,0)</f>
        <v>0</v>
      </c>
      <c r="AI20" s="360"/>
      <c r="AJ20" s="360"/>
      <c r="AK20" s="360">
        <v>2</v>
      </c>
      <c r="AL20" s="95"/>
      <c r="AM20" s="95"/>
      <c r="AN20" s="95"/>
      <c r="AO20" s="95"/>
      <c r="AP20" s="95"/>
      <c r="AQ20" s="95"/>
    </row>
    <row r="21" spans="1:43" ht="13.5" thickBot="1">
      <c r="A21" s="394"/>
      <c r="B21" s="396"/>
      <c r="C21" s="394"/>
      <c r="D21" s="356"/>
      <c r="E21" s="179"/>
      <c r="F21" s="179"/>
      <c r="G21" s="179"/>
      <c r="H21" s="179"/>
      <c r="I21" s="196"/>
      <c r="J21" s="197"/>
      <c r="K21" s="197"/>
      <c r="L21" s="197"/>
      <c r="M21" s="197"/>
      <c r="N21" s="197"/>
      <c r="O21" s="197"/>
      <c r="P21" s="197"/>
      <c r="Q21" s="197"/>
      <c r="R21" s="197"/>
      <c r="S21" s="394"/>
      <c r="T21" s="394"/>
      <c r="U21" s="376"/>
      <c r="V21" s="376"/>
      <c r="W21" s="244"/>
      <c r="X21" s="244"/>
      <c r="Y21" s="244"/>
      <c r="Z21" s="95"/>
      <c r="AA21" s="2"/>
      <c r="AB21" s="3"/>
      <c r="AC21" s="3"/>
      <c r="AD21" s="186"/>
      <c r="AE21" s="95"/>
      <c r="AF21" s="95"/>
      <c r="AG21" s="343"/>
      <c r="AH21" s="343"/>
      <c r="AI21" s="343"/>
      <c r="AJ21" s="343"/>
      <c r="AK21" s="343"/>
      <c r="AL21" s="95"/>
      <c r="AM21" s="95"/>
      <c r="AN21" s="95"/>
      <c r="AO21" s="95"/>
      <c r="AP21" s="95"/>
      <c r="AQ21" s="95"/>
    </row>
    <row r="22" spans="1:43">
      <c r="A22" s="360">
        <f>A20+1</f>
        <v>3</v>
      </c>
      <c r="B22" s="390" t="str">
        <f>DenStatus!C17</f>
        <v>First Responder</v>
      </c>
      <c r="C22" s="392" t="s">
        <v>318</v>
      </c>
      <c r="D22" s="360">
        <v>16</v>
      </c>
      <c r="E22" s="180">
        <v>1</v>
      </c>
      <c r="F22" s="180" t="s">
        <v>150</v>
      </c>
      <c r="G22" s="180" t="s">
        <v>151</v>
      </c>
      <c r="H22" s="180" t="s">
        <v>152</v>
      </c>
      <c r="I22" s="180" t="s">
        <v>153</v>
      </c>
      <c r="J22" s="182" t="s">
        <v>172</v>
      </c>
      <c r="K22" s="182">
        <v>3</v>
      </c>
      <c r="L22" s="182">
        <v>4</v>
      </c>
      <c r="M22" s="182" t="s">
        <v>200</v>
      </c>
      <c r="N22" s="182" t="s">
        <v>201</v>
      </c>
      <c r="O22" s="182" t="s">
        <v>202</v>
      </c>
      <c r="P22" s="182" t="s">
        <v>203</v>
      </c>
      <c r="Q22" s="182" t="s">
        <v>204</v>
      </c>
      <c r="R22" s="182" t="s">
        <v>205</v>
      </c>
      <c r="S22" s="360">
        <f>SUM(COUNTA(E23:R23)+COUNTA(E25:R25))</f>
        <v>0</v>
      </c>
      <c r="T22" s="360">
        <f>IF(AG22&gt;=1,(IF(SUM(AH22:AJ25)&gt;=5,1,0)),0)</f>
        <v>0</v>
      </c>
      <c r="U22" s="340"/>
      <c r="V22" s="375"/>
      <c r="W22" s="244"/>
      <c r="X22" s="244"/>
      <c r="Y22" s="244"/>
      <c r="Z22" s="95"/>
      <c r="AA22" s="2"/>
      <c r="AB22" s="3"/>
      <c r="AC22" s="3"/>
      <c r="AD22" s="186"/>
      <c r="AE22" s="95"/>
      <c r="AF22" s="95"/>
      <c r="AG22" s="360">
        <f>IF(COUNTA(E23)&gt;=1,1,0)</f>
        <v>0</v>
      </c>
      <c r="AH22" s="360">
        <f>IF(COUNTA(F23:J23)&gt;=5,1,0)</f>
        <v>0</v>
      </c>
      <c r="AI22" s="360">
        <f>COUNTA(K23:L23)+COUNTA(H25:J25)</f>
        <v>0</v>
      </c>
      <c r="AJ22" s="360">
        <f>IF((COUNTA(M23:R23)+COUNTA(E25:G25))&gt;=5,1,0)</f>
        <v>0</v>
      </c>
      <c r="AK22" s="360">
        <v>6</v>
      </c>
      <c r="AL22" s="95"/>
      <c r="AM22" s="95"/>
      <c r="AN22" s="95"/>
      <c r="AO22" s="95"/>
      <c r="AP22" s="95"/>
      <c r="AQ22" s="95"/>
    </row>
    <row r="23" spans="1:43" ht="13.5" thickBot="1">
      <c r="A23" s="389"/>
      <c r="B23" s="391"/>
      <c r="C23" s="389"/>
      <c r="D23" s="344"/>
      <c r="E23" s="179"/>
      <c r="F23" s="179"/>
      <c r="G23" s="179"/>
      <c r="H23" s="179"/>
      <c r="I23" s="179"/>
      <c r="J23" s="179"/>
      <c r="K23" s="179"/>
      <c r="L23" s="179"/>
      <c r="M23" s="179"/>
      <c r="N23" s="179"/>
      <c r="O23" s="179"/>
      <c r="P23" s="179"/>
      <c r="Q23" s="179"/>
      <c r="R23" s="179"/>
      <c r="S23" s="389"/>
      <c r="T23" s="389"/>
      <c r="U23" s="393"/>
      <c r="V23" s="393"/>
      <c r="W23" s="244"/>
      <c r="X23" s="244"/>
      <c r="Y23" s="244"/>
      <c r="Z23" s="95"/>
      <c r="AA23" s="2"/>
      <c r="AB23" s="3"/>
      <c r="AC23" s="3"/>
      <c r="AD23" s="186"/>
      <c r="AE23" s="95"/>
      <c r="AF23" s="95"/>
      <c r="AG23" s="328"/>
      <c r="AH23" s="328"/>
      <c r="AI23" s="328"/>
      <c r="AJ23" s="328"/>
      <c r="AK23" s="328"/>
      <c r="AL23" s="95"/>
      <c r="AM23" s="95"/>
      <c r="AN23" s="95"/>
      <c r="AO23" s="95"/>
      <c r="AP23" s="95"/>
      <c r="AQ23" s="95"/>
    </row>
    <row r="24" spans="1:43">
      <c r="A24" s="344"/>
      <c r="B24" s="346"/>
      <c r="C24" s="344"/>
      <c r="D24" s="344"/>
      <c r="E24" s="53" t="s">
        <v>206</v>
      </c>
      <c r="F24" s="53" t="s">
        <v>207</v>
      </c>
      <c r="G24" s="53" t="s">
        <v>208</v>
      </c>
      <c r="H24" s="53">
        <v>6</v>
      </c>
      <c r="I24" s="53">
        <v>7</v>
      </c>
      <c r="J24" s="53">
        <v>8</v>
      </c>
      <c r="K24" s="201"/>
      <c r="L24" s="201"/>
      <c r="M24" s="201"/>
      <c r="N24" s="201"/>
      <c r="O24" s="201"/>
      <c r="P24" s="201"/>
      <c r="Q24" s="201"/>
      <c r="R24" s="55"/>
      <c r="S24" s="344"/>
      <c r="T24" s="344"/>
      <c r="U24" s="328"/>
      <c r="V24" s="328"/>
      <c r="W24" s="245"/>
      <c r="X24" s="245"/>
      <c r="Y24" s="245"/>
      <c r="Z24" s="95"/>
      <c r="AA24" s="2"/>
      <c r="AB24" s="3"/>
      <c r="AC24" s="3"/>
      <c r="AD24" s="186"/>
      <c r="AE24" s="95"/>
      <c r="AF24" s="95"/>
      <c r="AG24" s="328"/>
      <c r="AH24" s="328"/>
      <c r="AI24" s="328"/>
      <c r="AJ24" s="328"/>
      <c r="AK24" s="328"/>
      <c r="AL24" s="95"/>
      <c r="AM24" s="95"/>
      <c r="AN24" s="95"/>
      <c r="AO24" s="95"/>
      <c r="AP24" s="95"/>
      <c r="AQ24" s="95"/>
    </row>
    <row r="25" spans="1:43" ht="13.5" thickBot="1">
      <c r="A25" s="356"/>
      <c r="B25" s="387"/>
      <c r="C25" s="356"/>
      <c r="D25" s="356"/>
      <c r="E25" s="179"/>
      <c r="F25" s="179"/>
      <c r="G25" s="179"/>
      <c r="H25" s="179"/>
      <c r="I25" s="179"/>
      <c r="J25" s="179"/>
      <c r="K25" s="210"/>
      <c r="L25" s="210"/>
      <c r="M25" s="210"/>
      <c r="N25" s="210"/>
      <c r="O25" s="210"/>
      <c r="P25" s="210"/>
      <c r="Q25" s="210"/>
      <c r="R25" s="55"/>
      <c r="S25" s="356"/>
      <c r="T25" s="356"/>
      <c r="U25" s="343"/>
      <c r="V25" s="343"/>
      <c r="W25" s="245"/>
      <c r="X25" s="245"/>
      <c r="Y25" s="245"/>
      <c r="Z25" s="95"/>
      <c r="AA25" s="2"/>
      <c r="AB25" s="3"/>
      <c r="AC25" s="3"/>
      <c r="AD25" s="186"/>
      <c r="AE25" s="95"/>
      <c r="AF25" s="95"/>
      <c r="AG25" s="343"/>
      <c r="AH25" s="343"/>
      <c r="AI25" s="343"/>
      <c r="AJ25" s="343"/>
      <c r="AK25" s="343"/>
      <c r="AL25" s="95"/>
      <c r="AM25" s="95"/>
      <c r="AN25" s="95"/>
      <c r="AO25" s="95"/>
      <c r="AP25" s="95"/>
      <c r="AQ25" s="95"/>
    </row>
    <row r="26" spans="1:43" ht="12.75" customHeight="1">
      <c r="A26" s="360">
        <f>A22+1</f>
        <v>4</v>
      </c>
      <c r="B26" s="401" t="str">
        <f>DenStatus!C18</f>
        <v>Stronger, Faster, Higher</v>
      </c>
      <c r="C26" s="360">
        <v>9</v>
      </c>
      <c r="D26" s="360">
        <v>11</v>
      </c>
      <c r="E26" s="180">
        <v>1</v>
      </c>
      <c r="F26" s="180" t="s">
        <v>150</v>
      </c>
      <c r="G26" s="180" t="s">
        <v>151</v>
      </c>
      <c r="H26" s="180" t="s">
        <v>152</v>
      </c>
      <c r="I26" s="180" t="s">
        <v>153</v>
      </c>
      <c r="J26" s="180" t="s">
        <v>172</v>
      </c>
      <c r="K26" s="182" t="s">
        <v>173</v>
      </c>
      <c r="L26" s="182">
        <v>3</v>
      </c>
      <c r="M26" s="182">
        <v>4</v>
      </c>
      <c r="N26" s="182">
        <v>5</v>
      </c>
      <c r="O26" s="182">
        <v>6</v>
      </c>
      <c r="P26" s="201"/>
      <c r="Q26" s="201"/>
      <c r="R26" s="201"/>
      <c r="S26" s="360">
        <f>COUNTA(E27:R27)</f>
        <v>0</v>
      </c>
      <c r="T26" s="360">
        <f>IF(SUM(AG26:AJ27)&gt;=AK26,1,0)</f>
        <v>0</v>
      </c>
      <c r="U26" s="375"/>
      <c r="V26" s="375"/>
      <c r="W26" s="244"/>
      <c r="X26" s="244"/>
      <c r="Y26" s="244"/>
      <c r="Z26" s="95"/>
      <c r="AA26" s="2"/>
      <c r="AB26" s="3"/>
      <c r="AC26" s="3"/>
      <c r="AD26" s="186"/>
      <c r="AE26" s="95"/>
      <c r="AF26" s="95"/>
      <c r="AG26" s="360">
        <f>IF(COUNTA(E27:L27)&gt;=8,1,0)</f>
        <v>0</v>
      </c>
      <c r="AH26" s="360">
        <f>IF(COUNTA(M27:O27)&gt;=1,1,0)</f>
        <v>0</v>
      </c>
      <c r="AI26" s="360"/>
      <c r="AJ26" s="360"/>
      <c r="AK26" s="360">
        <v>2</v>
      </c>
      <c r="AL26" s="95"/>
      <c r="AM26" s="95"/>
      <c r="AN26" s="95"/>
      <c r="AO26" s="95"/>
      <c r="AP26" s="95"/>
      <c r="AQ26" s="95"/>
    </row>
    <row r="27" spans="1:43" ht="13.5" thickBot="1">
      <c r="A27" s="356"/>
      <c r="B27" s="387"/>
      <c r="C27" s="356"/>
      <c r="D27" s="356"/>
      <c r="E27" s="183"/>
      <c r="F27" s="183"/>
      <c r="G27" s="183"/>
      <c r="H27" s="183"/>
      <c r="I27" s="183"/>
      <c r="J27" s="183"/>
      <c r="K27" s="183"/>
      <c r="L27" s="183"/>
      <c r="M27" s="183"/>
      <c r="N27" s="183"/>
      <c r="O27" s="183"/>
      <c r="P27" s="205"/>
      <c r="Q27" s="205"/>
      <c r="R27" s="205"/>
      <c r="S27" s="356"/>
      <c r="T27" s="356"/>
      <c r="U27" s="376"/>
      <c r="V27" s="376"/>
      <c r="W27" s="244"/>
      <c r="X27" s="244"/>
      <c r="Y27" s="244"/>
      <c r="Z27" s="95"/>
      <c r="AA27" s="2"/>
      <c r="AB27" s="3"/>
      <c r="AC27" s="3"/>
      <c r="AD27" s="186"/>
      <c r="AE27" s="95"/>
      <c r="AF27" s="95"/>
      <c r="AG27" s="343"/>
      <c r="AH27" s="343"/>
      <c r="AI27" s="343"/>
      <c r="AJ27" s="343"/>
      <c r="AK27" s="343"/>
      <c r="AL27" s="95"/>
      <c r="AM27" s="95"/>
      <c r="AN27" s="95"/>
      <c r="AO27" s="95"/>
      <c r="AP27" s="95"/>
      <c r="AQ27" s="95"/>
    </row>
    <row r="28" spans="1:43">
      <c r="A28" s="360">
        <f>A26+1</f>
        <v>5</v>
      </c>
      <c r="B28" s="390" t="str">
        <f>DenStatus!C19</f>
        <v>Webelos Walkabout</v>
      </c>
      <c r="C28" s="360">
        <v>5</v>
      </c>
      <c r="D28" s="360">
        <v>6</v>
      </c>
      <c r="E28" s="263">
        <v>1</v>
      </c>
      <c r="F28" s="263">
        <v>2</v>
      </c>
      <c r="G28" s="263">
        <v>3</v>
      </c>
      <c r="H28" s="263">
        <v>4</v>
      </c>
      <c r="I28" s="263">
        <v>5</v>
      </c>
      <c r="J28" s="263">
        <v>6</v>
      </c>
      <c r="K28" s="296"/>
      <c r="L28" s="207"/>
      <c r="M28" s="207"/>
      <c r="N28" s="207"/>
      <c r="O28" s="207"/>
      <c r="P28" s="207"/>
      <c r="Q28" s="207"/>
      <c r="R28" s="207"/>
      <c r="S28" s="360">
        <f>COUNTA(E29:R29)</f>
        <v>0</v>
      </c>
      <c r="T28" s="360">
        <f>IF(SUM(AG28:AJ29)&gt;=AK28,1,0)</f>
        <v>0</v>
      </c>
      <c r="U28" s="375"/>
      <c r="V28" s="375"/>
      <c r="W28" s="244"/>
      <c r="X28" s="244"/>
      <c r="Y28" s="244"/>
      <c r="Z28" s="95"/>
      <c r="AA28" s="2"/>
      <c r="AB28" s="3"/>
      <c r="AC28" s="3"/>
      <c r="AD28" s="186"/>
      <c r="AE28" s="95"/>
      <c r="AF28" s="95"/>
      <c r="AG28" s="360">
        <f>IF(COUNTA(E29:H29)&gt;=4,1,0)</f>
        <v>0</v>
      </c>
      <c r="AH28" s="360">
        <f>IF(COUNTA(I29:J29)&gt;=1,1,0)</f>
        <v>0</v>
      </c>
      <c r="AI28" s="360"/>
      <c r="AJ28" s="360"/>
      <c r="AK28" s="360">
        <v>2</v>
      </c>
      <c r="AL28" s="95"/>
      <c r="AM28" s="95"/>
      <c r="AN28" s="95"/>
      <c r="AO28" s="95"/>
      <c r="AP28" s="95"/>
      <c r="AQ28" s="95"/>
    </row>
    <row r="29" spans="1:43" ht="13.5" thickBot="1">
      <c r="A29" s="356"/>
      <c r="B29" s="387"/>
      <c r="C29" s="356"/>
      <c r="D29" s="356"/>
      <c r="E29" s="183"/>
      <c r="F29" s="183"/>
      <c r="G29" s="183"/>
      <c r="H29" s="183"/>
      <c r="I29" s="183"/>
      <c r="J29" s="183"/>
      <c r="K29" s="196"/>
      <c r="L29" s="197"/>
      <c r="M29" s="197"/>
      <c r="N29" s="197"/>
      <c r="O29" s="197"/>
      <c r="P29" s="197"/>
      <c r="Q29" s="197"/>
      <c r="R29" s="197"/>
      <c r="S29" s="356"/>
      <c r="T29" s="356"/>
      <c r="U29" s="376"/>
      <c r="V29" s="376"/>
      <c r="W29" s="244"/>
      <c r="X29" s="244"/>
      <c r="Y29" s="244"/>
      <c r="Z29" s="95"/>
      <c r="AA29" s="4"/>
      <c r="AB29" s="3"/>
      <c r="AC29" s="3"/>
      <c r="AD29" s="186"/>
      <c r="AE29" s="95"/>
      <c r="AF29" s="95"/>
      <c r="AG29" s="343"/>
      <c r="AH29" s="343"/>
      <c r="AI29" s="343"/>
      <c r="AJ29" s="343"/>
      <c r="AK29" s="343"/>
      <c r="AL29" s="95"/>
      <c r="AM29" s="95"/>
      <c r="AN29" s="95"/>
      <c r="AO29" s="95"/>
      <c r="AP29" s="95"/>
      <c r="AQ29" s="95"/>
    </row>
    <row r="30" spans="1:43">
      <c r="A30" s="184"/>
      <c r="B30" s="262" t="s">
        <v>236</v>
      </c>
      <c r="C30" s="149">
        <f>IF(SUM(T18:T29)&gt;=5,"X",0)</f>
        <v>0</v>
      </c>
      <c r="D30" s="223" t="s">
        <v>284</v>
      </c>
      <c r="E30" s="152"/>
      <c r="F30" s="152"/>
      <c r="G30" s="152"/>
      <c r="H30" s="152"/>
      <c r="I30" s="152"/>
      <c r="J30" s="152"/>
      <c r="K30" s="152"/>
      <c r="L30" s="152"/>
      <c r="M30" s="152"/>
      <c r="N30" s="152"/>
      <c r="O30" s="152"/>
      <c r="P30" s="152"/>
      <c r="Q30" s="152"/>
      <c r="R30" s="152"/>
      <c r="S30" s="152"/>
      <c r="T30" s="152"/>
      <c r="U30" s="176"/>
      <c r="V30" s="155"/>
      <c r="W30" s="155"/>
      <c r="X30" s="155"/>
      <c r="Y30" s="155"/>
      <c r="Z30" s="95"/>
      <c r="AA30" s="2"/>
      <c r="AB30" s="3"/>
      <c r="AC30" s="3"/>
      <c r="AD30" s="186"/>
      <c r="AE30" s="95"/>
      <c r="AF30" s="95"/>
      <c r="AG30" s="95"/>
      <c r="AH30" s="95"/>
      <c r="AI30" s="95"/>
      <c r="AJ30" s="95"/>
      <c r="AK30" s="95"/>
      <c r="AL30" s="95"/>
      <c r="AM30" s="95"/>
      <c r="AN30" s="95"/>
      <c r="AO30" s="95"/>
      <c r="AP30" s="95"/>
      <c r="AQ30" s="95"/>
    </row>
    <row r="31" spans="1:43">
      <c r="A31" s="95"/>
      <c r="B31" s="106"/>
      <c r="C31" s="152"/>
      <c r="D31" s="145"/>
      <c r="E31" s="145"/>
      <c r="F31" s="145"/>
      <c r="G31" s="145"/>
      <c r="H31" s="145"/>
      <c r="I31" s="145"/>
      <c r="J31" s="145"/>
      <c r="K31" s="145"/>
      <c r="L31" s="145"/>
      <c r="M31" s="145"/>
      <c r="N31" s="145"/>
      <c r="O31" s="145"/>
      <c r="P31" s="145"/>
      <c r="Q31" s="145"/>
      <c r="R31" s="145"/>
      <c r="S31" s="95"/>
      <c r="T31" s="95"/>
      <c r="U31" s="95"/>
      <c r="V31" s="95"/>
      <c r="W31" s="95"/>
      <c r="X31" s="95"/>
      <c r="Y31" s="95"/>
      <c r="Z31" s="95"/>
      <c r="AA31" s="2"/>
      <c r="AB31" s="3"/>
      <c r="AC31" s="3"/>
      <c r="AD31" s="186"/>
      <c r="AE31" s="95"/>
      <c r="AF31" s="95"/>
      <c r="AG31" s="253" t="s">
        <v>215</v>
      </c>
      <c r="AH31" s="309"/>
      <c r="AI31" s="309"/>
      <c r="AJ31" s="305"/>
      <c r="AK31" s="306"/>
      <c r="AL31" s="95"/>
      <c r="AM31" s="95"/>
      <c r="AN31" s="95"/>
      <c r="AO31" s="95"/>
      <c r="AP31" s="95"/>
      <c r="AQ31" s="95"/>
    </row>
    <row r="32" spans="1:43">
      <c r="A32" s="102" t="s">
        <v>110</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2"/>
      <c r="AB32" s="3"/>
      <c r="AC32" s="3"/>
      <c r="AD32" s="186"/>
      <c r="AE32" s="95"/>
      <c r="AF32" s="95"/>
      <c r="AG32" s="184" t="s">
        <v>26</v>
      </c>
      <c r="AH32" s="307"/>
      <c r="AI32" s="307"/>
      <c r="AJ32" s="307"/>
      <c r="AK32" s="308"/>
      <c r="AL32" s="95"/>
      <c r="AM32" s="95"/>
      <c r="AN32" s="95"/>
      <c r="AO32" s="95"/>
      <c r="AP32" s="95"/>
      <c r="AQ32" s="95"/>
    </row>
    <row r="33" spans="1:43">
      <c r="A33" s="135" t="s">
        <v>5</v>
      </c>
      <c r="B33" s="135"/>
      <c r="C33" s="135" t="s">
        <v>7</v>
      </c>
      <c r="D33" s="135"/>
      <c r="E33" s="174" t="s">
        <v>33</v>
      </c>
      <c r="F33" s="143"/>
      <c r="G33" s="143"/>
      <c r="H33" s="143"/>
      <c r="I33" s="143"/>
      <c r="J33" s="143"/>
      <c r="K33" s="143"/>
      <c r="L33" s="143"/>
      <c r="M33" s="143"/>
      <c r="N33" s="143"/>
      <c r="O33" s="143"/>
      <c r="P33" s="143"/>
      <c r="Q33" s="143"/>
      <c r="R33" s="143"/>
      <c r="S33" s="406" t="s">
        <v>4</v>
      </c>
      <c r="T33" s="366"/>
      <c r="U33" s="366"/>
      <c r="V33" s="367"/>
      <c r="W33" s="242"/>
      <c r="X33" s="242"/>
      <c r="Y33" s="242"/>
      <c r="Z33" s="95"/>
      <c r="AA33" s="4"/>
      <c r="AB33" s="3"/>
      <c r="AC33" s="3"/>
      <c r="AD33" s="186"/>
      <c r="AE33" s="95"/>
      <c r="AF33" s="95"/>
      <c r="AG33" s="157" t="s">
        <v>34</v>
      </c>
      <c r="AH33" s="119" t="s">
        <v>48</v>
      </c>
      <c r="AI33" s="119" t="s">
        <v>165</v>
      </c>
      <c r="AJ33" s="119" t="s">
        <v>211</v>
      </c>
      <c r="AK33" s="157" t="s">
        <v>1</v>
      </c>
      <c r="AL33" s="95"/>
      <c r="AM33" s="95"/>
      <c r="AN33" s="95"/>
      <c r="AO33" s="95"/>
      <c r="AP33" s="95"/>
      <c r="AQ33" s="95"/>
    </row>
    <row r="34" spans="1:43">
      <c r="A34" s="136" t="s">
        <v>43</v>
      </c>
      <c r="B34" s="135" t="s">
        <v>40</v>
      </c>
      <c r="C34" s="136" t="s">
        <v>46</v>
      </c>
      <c r="D34" s="146" t="s">
        <v>16</v>
      </c>
      <c r="E34" s="154">
        <v>1</v>
      </c>
      <c r="F34" s="295"/>
      <c r="G34" s="175"/>
      <c r="H34" s="175"/>
      <c r="I34" s="175"/>
      <c r="J34" s="175"/>
      <c r="K34" s="175"/>
      <c r="L34" s="175"/>
      <c r="M34" s="175"/>
      <c r="N34" s="175"/>
      <c r="O34" s="175"/>
      <c r="P34" s="175"/>
      <c r="Q34" s="175"/>
      <c r="R34" s="175"/>
      <c r="S34" s="136" t="s">
        <v>2</v>
      </c>
      <c r="T34" s="136" t="s">
        <v>31</v>
      </c>
      <c r="U34" s="136" t="s">
        <v>24</v>
      </c>
      <c r="V34" s="50" t="s">
        <v>66</v>
      </c>
      <c r="W34" s="55"/>
      <c r="X34" s="55"/>
      <c r="Y34" s="55"/>
      <c r="Z34" s="95"/>
      <c r="AA34" s="4"/>
      <c r="AB34" s="3"/>
      <c r="AC34" s="3"/>
      <c r="AD34" s="186"/>
      <c r="AE34" s="95"/>
      <c r="AF34" s="95"/>
      <c r="AG34" s="251" t="s">
        <v>49</v>
      </c>
      <c r="AH34" s="148" t="s">
        <v>49</v>
      </c>
      <c r="AI34" s="148" t="s">
        <v>49</v>
      </c>
      <c r="AJ34" s="251" t="s">
        <v>49</v>
      </c>
      <c r="AK34" s="251" t="s">
        <v>50</v>
      </c>
      <c r="AL34" s="95"/>
      <c r="AM34" s="95"/>
      <c r="AN34" s="95"/>
      <c r="AO34" s="95"/>
      <c r="AP34" s="95"/>
      <c r="AQ34" s="95"/>
    </row>
    <row r="35" spans="1:43" ht="25.5">
      <c r="A35" s="137">
        <v>1</v>
      </c>
      <c r="B35" s="150" t="str">
        <f>DenStatus!C23</f>
        <v>Be Active Den Member for 3 months</v>
      </c>
      <c r="C35" s="137">
        <v>1</v>
      </c>
      <c r="D35" s="151">
        <v>1</v>
      </c>
      <c r="E35" s="158"/>
      <c r="F35" s="151"/>
      <c r="G35" s="208"/>
      <c r="H35" s="208"/>
      <c r="I35" s="208"/>
      <c r="J35" s="208"/>
      <c r="K35" s="208"/>
      <c r="L35" s="208"/>
      <c r="M35" s="208"/>
      <c r="N35" s="208"/>
      <c r="O35" s="208"/>
      <c r="P35" s="208"/>
      <c r="Q35" s="208"/>
      <c r="R35" s="208"/>
      <c r="S35" s="136">
        <f>COUNTA(E35:R35)</f>
        <v>0</v>
      </c>
      <c r="T35" s="136">
        <f>IF(SUM(AG35:AJ35)&gt;=AK35,1,0)</f>
        <v>0</v>
      </c>
      <c r="U35" s="187"/>
      <c r="V35" s="188"/>
      <c r="W35" s="246"/>
      <c r="X35" s="246"/>
      <c r="Y35" s="246"/>
      <c r="Z35" s="95"/>
      <c r="AA35" s="2"/>
      <c r="AB35" s="3"/>
      <c r="AC35" s="3"/>
      <c r="AD35" s="186"/>
      <c r="AE35" s="95"/>
      <c r="AF35" s="95"/>
      <c r="AG35" s="137">
        <f>IF(S35&gt;=C35,1,0)</f>
        <v>0</v>
      </c>
      <c r="AH35" s="137"/>
      <c r="AI35" s="137"/>
      <c r="AJ35" s="137"/>
      <c r="AK35" s="137">
        <v>1</v>
      </c>
      <c r="AL35" s="95"/>
      <c r="AM35" s="95"/>
      <c r="AN35" s="95"/>
      <c r="AO35" s="95"/>
      <c r="AP35" s="95"/>
      <c r="AQ35" s="95"/>
    </row>
    <row r="36" spans="1:43">
      <c r="A36" s="136">
        <v>2</v>
      </c>
      <c r="B36" s="135" t="str">
        <f>DenStatus!C24</f>
        <v>Child Protection</v>
      </c>
      <c r="C36" s="136">
        <v>1</v>
      </c>
      <c r="D36" s="295">
        <v>1</v>
      </c>
      <c r="E36" s="5"/>
      <c r="F36" s="295"/>
      <c r="G36" s="175"/>
      <c r="H36" s="175"/>
      <c r="I36" s="175"/>
      <c r="J36" s="175"/>
      <c r="K36" s="175"/>
      <c r="L36" s="175"/>
      <c r="M36" s="175"/>
      <c r="N36" s="175"/>
      <c r="O36" s="175"/>
      <c r="P36" s="175"/>
      <c r="Q36" s="175"/>
      <c r="R36" s="175"/>
      <c r="S36" s="136">
        <f>COUNTA(E36:R36)</f>
        <v>0</v>
      </c>
      <c r="T36" s="136">
        <f>IF(SUM(AG36:AJ36)&gt;=AK36,1,0)</f>
        <v>0</v>
      </c>
      <c r="U36" s="186"/>
      <c r="V36" s="186"/>
      <c r="W36" s="247"/>
      <c r="X36" s="247"/>
      <c r="Y36" s="247"/>
      <c r="Z36" s="95"/>
      <c r="AA36" s="2"/>
      <c r="AB36" s="3"/>
      <c r="AC36" s="3"/>
      <c r="AD36" s="186"/>
      <c r="AE36" s="95"/>
      <c r="AF36" s="95"/>
      <c r="AG36" s="136">
        <f>IF(S36&gt;=C36,1,0)</f>
        <v>0</v>
      </c>
      <c r="AH36" s="136"/>
      <c r="AI36" s="136"/>
      <c r="AJ36" s="136"/>
      <c r="AK36" s="136">
        <v>1</v>
      </c>
      <c r="AL36" s="95"/>
      <c r="AM36" s="95"/>
      <c r="AN36" s="95"/>
      <c r="AO36" s="95"/>
      <c r="AP36" s="95"/>
      <c r="AQ36" s="95"/>
    </row>
    <row r="37" spans="1:43" ht="13.5" thickBot="1">
      <c r="A37" s="258">
        <v>3</v>
      </c>
      <c r="B37" s="185" t="str">
        <f>DenStatus!C25</f>
        <v>Cyber Chip</v>
      </c>
      <c r="C37" s="258">
        <v>1</v>
      </c>
      <c r="D37" s="259">
        <v>1</v>
      </c>
      <c r="E37" s="179"/>
      <c r="F37" s="259"/>
      <c r="G37" s="260"/>
      <c r="H37" s="260"/>
      <c r="I37" s="260"/>
      <c r="J37" s="260"/>
      <c r="K37" s="260"/>
      <c r="L37" s="260"/>
      <c r="M37" s="260"/>
      <c r="N37" s="260"/>
      <c r="O37" s="260"/>
      <c r="P37" s="260"/>
      <c r="Q37" s="260"/>
      <c r="R37" s="260"/>
      <c r="S37" s="258">
        <f>COUNTA(E37:R37)</f>
        <v>0</v>
      </c>
      <c r="T37" s="258">
        <f>IF(SUM(AG37:AJ37)&gt;=AK37,1,0)</f>
        <v>0</v>
      </c>
      <c r="U37" s="264"/>
      <c r="V37" s="264"/>
      <c r="W37" s="247"/>
      <c r="X37" s="247"/>
      <c r="Y37" s="247"/>
      <c r="Z37" s="95"/>
      <c r="AA37" s="2"/>
      <c r="AB37" s="3"/>
      <c r="AC37" s="3"/>
      <c r="AD37" s="186"/>
      <c r="AE37" s="95"/>
      <c r="AF37" s="95"/>
      <c r="AG37" s="136">
        <f>IF(S37&gt;=C37,1,0)</f>
        <v>0</v>
      </c>
      <c r="AH37" s="136"/>
      <c r="AI37" s="136"/>
      <c r="AJ37" s="136"/>
      <c r="AK37" s="136">
        <v>1</v>
      </c>
      <c r="AL37" s="95"/>
      <c r="AM37" s="95"/>
      <c r="AN37" s="95"/>
      <c r="AO37" s="95"/>
      <c r="AP37" s="95"/>
      <c r="AQ37" s="95"/>
    </row>
    <row r="38" spans="1:43">
      <c r="A38" s="184"/>
      <c r="B38" s="262" t="s">
        <v>237</v>
      </c>
      <c r="C38" s="149">
        <f>IF(SUM(T35:T37)&gt;=3,"X",0)</f>
        <v>0</v>
      </c>
      <c r="D38" s="223" t="s">
        <v>284</v>
      </c>
      <c r="E38" s="145"/>
      <c r="F38" s="152"/>
      <c r="G38" s="152"/>
      <c r="H38" s="152"/>
      <c r="I38" s="152"/>
      <c r="J38" s="152"/>
      <c r="K38" s="152"/>
      <c r="L38" s="152"/>
      <c r="M38" s="152"/>
      <c r="N38" s="152"/>
      <c r="O38" s="152"/>
      <c r="P38" s="152"/>
      <c r="Q38" s="152"/>
      <c r="R38" s="152"/>
      <c r="S38" s="152"/>
      <c r="T38" s="152"/>
      <c r="U38" s="178"/>
      <c r="V38" s="155"/>
      <c r="W38" s="155"/>
      <c r="X38" s="155"/>
      <c r="Y38" s="155"/>
      <c r="Z38" s="95"/>
      <c r="AA38" s="32"/>
      <c r="AB38" s="213"/>
      <c r="AC38" s="213"/>
      <c r="AD38" s="13"/>
      <c r="AE38" s="95"/>
      <c r="AF38" s="95"/>
      <c r="AG38" s="95"/>
      <c r="AH38" s="95"/>
      <c r="AI38" s="95"/>
      <c r="AJ38" s="95"/>
      <c r="AK38" s="95"/>
      <c r="AL38" s="95"/>
      <c r="AM38" s="95"/>
      <c r="AN38" s="95"/>
      <c r="AO38" s="95"/>
      <c r="AP38" s="95"/>
      <c r="AQ38" s="95"/>
    </row>
    <row r="39" spans="1:43" s="214" customForma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32"/>
      <c r="AB39" s="213"/>
      <c r="AC39" s="213"/>
      <c r="AD39" s="13"/>
      <c r="AE39" s="91"/>
      <c r="AF39" s="91"/>
      <c r="AG39" s="253" t="s">
        <v>209</v>
      </c>
      <c r="AH39" s="309"/>
      <c r="AI39" s="309"/>
      <c r="AJ39" s="309"/>
      <c r="AK39" s="93"/>
      <c r="AL39" s="91"/>
      <c r="AM39" s="91"/>
      <c r="AN39" s="91"/>
      <c r="AO39" s="91"/>
      <c r="AP39" s="91"/>
      <c r="AQ39" s="91"/>
    </row>
    <row r="40" spans="1:43" s="214" customFormat="1">
      <c r="A40" s="96" t="s">
        <v>210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32"/>
      <c r="AB40" s="213"/>
      <c r="AC40" s="213"/>
      <c r="AD40" s="13"/>
      <c r="AE40" s="91"/>
      <c r="AF40" s="91"/>
      <c r="AG40" s="220" t="s">
        <v>26</v>
      </c>
      <c r="AH40" s="310"/>
      <c r="AI40" s="310"/>
      <c r="AJ40" s="310"/>
      <c r="AK40" s="311"/>
      <c r="AL40" s="91"/>
      <c r="AM40" s="91"/>
      <c r="AN40" s="91"/>
      <c r="AO40" s="91"/>
      <c r="AP40" s="91"/>
      <c r="AQ40" s="91"/>
    </row>
    <row r="41" spans="1:43" s="214" customFormat="1">
      <c r="A41" s="49" t="s">
        <v>54</v>
      </c>
      <c r="B41" s="49"/>
      <c r="C41" s="49" t="s">
        <v>7</v>
      </c>
      <c r="D41" s="49"/>
      <c r="E41" s="104" t="s">
        <v>33</v>
      </c>
      <c r="F41" s="105"/>
      <c r="G41" s="105"/>
      <c r="H41" s="105"/>
      <c r="I41" s="105"/>
      <c r="J41" s="105"/>
      <c r="K41" s="105"/>
      <c r="L41" s="105"/>
      <c r="M41" s="105"/>
      <c r="N41" s="105"/>
      <c r="O41" s="105"/>
      <c r="P41" s="105"/>
      <c r="Q41" s="105"/>
      <c r="R41" s="105"/>
      <c r="S41" s="365" t="s">
        <v>57</v>
      </c>
      <c r="T41" s="366"/>
      <c r="U41" s="366"/>
      <c r="V41" s="367"/>
      <c r="W41" s="242"/>
      <c r="X41" s="242"/>
      <c r="Y41" s="242"/>
      <c r="Z41" s="91"/>
      <c r="AA41" s="32"/>
      <c r="AB41" s="213"/>
      <c r="AC41" s="213"/>
      <c r="AD41" s="13"/>
      <c r="AE41" s="91"/>
      <c r="AF41" s="91"/>
      <c r="AG41" s="119" t="s">
        <v>34</v>
      </c>
      <c r="AH41" s="119" t="s">
        <v>48</v>
      </c>
      <c r="AI41" s="119" t="s">
        <v>165</v>
      </c>
      <c r="AJ41" s="119" t="s">
        <v>211</v>
      </c>
      <c r="AK41" s="119" t="s">
        <v>1</v>
      </c>
      <c r="AL41" s="91"/>
      <c r="AM41" s="91"/>
      <c r="AN41" s="91"/>
      <c r="AO41" s="91"/>
      <c r="AP41" s="91"/>
      <c r="AQ41" s="91"/>
    </row>
    <row r="42" spans="1:43" s="214" customFormat="1">
      <c r="A42" s="50" t="s">
        <v>43</v>
      </c>
      <c r="B42" s="49" t="s">
        <v>40</v>
      </c>
      <c r="C42" s="50" t="s">
        <v>46</v>
      </c>
      <c r="D42" s="50" t="s">
        <v>16</v>
      </c>
      <c r="E42" s="294"/>
      <c r="F42" s="117"/>
      <c r="G42" s="117"/>
      <c r="H42" s="117"/>
      <c r="I42" s="117"/>
      <c r="J42" s="117"/>
      <c r="K42" s="117"/>
      <c r="L42" s="117"/>
      <c r="M42" s="117"/>
      <c r="N42" s="117"/>
      <c r="O42" s="117"/>
      <c r="P42" s="117"/>
      <c r="Q42" s="117"/>
      <c r="R42" s="117"/>
      <c r="S42" s="101" t="s">
        <v>2</v>
      </c>
      <c r="T42" s="101" t="s">
        <v>31</v>
      </c>
      <c r="U42" s="101" t="s">
        <v>24</v>
      </c>
      <c r="V42" s="50" t="s">
        <v>66</v>
      </c>
      <c r="W42" s="55"/>
      <c r="X42" s="55"/>
      <c r="Y42" s="55"/>
      <c r="Z42" s="91"/>
      <c r="AA42" s="32"/>
      <c r="AB42" s="213"/>
      <c r="AC42" s="213"/>
      <c r="AD42" s="13"/>
      <c r="AE42" s="91"/>
      <c r="AF42" s="91"/>
      <c r="AG42" s="148" t="s">
        <v>49</v>
      </c>
      <c r="AH42" s="148" t="s">
        <v>49</v>
      </c>
      <c r="AI42" s="148" t="s">
        <v>49</v>
      </c>
      <c r="AJ42" s="148" t="s">
        <v>49</v>
      </c>
      <c r="AK42" s="148" t="s">
        <v>50</v>
      </c>
      <c r="AL42" s="91"/>
      <c r="AM42" s="91"/>
      <c r="AN42" s="91"/>
      <c r="AO42" s="91"/>
      <c r="AP42" s="91"/>
      <c r="AQ42" s="91"/>
    </row>
    <row r="43" spans="1:43" s="214" customFormat="1">
      <c r="A43" s="361">
        <v>1</v>
      </c>
      <c r="B43" s="386" t="str">
        <f>DenStatus!C29</f>
        <v>Building a Better World</v>
      </c>
      <c r="C43" s="361">
        <v>6</v>
      </c>
      <c r="D43" s="361">
        <v>9</v>
      </c>
      <c r="E43" s="50">
        <v>1</v>
      </c>
      <c r="F43" s="50">
        <v>2</v>
      </c>
      <c r="G43" s="50">
        <v>3</v>
      </c>
      <c r="H43" s="50">
        <v>4</v>
      </c>
      <c r="I43" s="50">
        <v>5</v>
      </c>
      <c r="J43" s="50" t="s">
        <v>176</v>
      </c>
      <c r="K43" s="50" t="s">
        <v>177</v>
      </c>
      <c r="L43" s="50" t="s">
        <v>178</v>
      </c>
      <c r="M43" s="50" t="s">
        <v>319</v>
      </c>
      <c r="N43" s="159"/>
      <c r="O43" s="159"/>
      <c r="P43" s="159"/>
      <c r="Q43" s="159"/>
      <c r="R43" s="160"/>
      <c r="S43" s="361">
        <f>COUNTA(E44:R44)</f>
        <v>0</v>
      </c>
      <c r="T43" s="361">
        <f>IF(SUM(AG43:AJ44)&gt;=AK43,1,0)</f>
        <v>0</v>
      </c>
      <c r="U43" s="388"/>
      <c r="V43" s="388"/>
      <c r="W43" s="246"/>
      <c r="X43" s="246"/>
      <c r="Y43" s="246"/>
      <c r="Z43" s="91"/>
      <c r="AA43" s="32"/>
      <c r="AB43" s="213"/>
      <c r="AC43" s="213"/>
      <c r="AD43" s="13"/>
      <c r="AE43" s="91"/>
      <c r="AF43" s="91"/>
      <c r="AG43" s="361">
        <f>IF(COUNTA(E44:I44)&gt;=5,1,0)</f>
        <v>0</v>
      </c>
      <c r="AH43" s="361">
        <f>IF(COUNTA(J44:M44)&gt;=1,1,0)</f>
        <v>0</v>
      </c>
      <c r="AI43" s="361"/>
      <c r="AJ43" s="361"/>
      <c r="AK43" s="361">
        <v>2</v>
      </c>
      <c r="AL43" s="106"/>
      <c r="AM43" s="106"/>
      <c r="AN43" s="106"/>
      <c r="AO43" s="91"/>
      <c r="AP43" s="91"/>
      <c r="AQ43" s="91"/>
    </row>
    <row r="44" spans="1:43" s="214" customFormat="1" ht="13.5" thickBot="1">
      <c r="A44" s="356"/>
      <c r="B44" s="387"/>
      <c r="C44" s="355"/>
      <c r="D44" s="356"/>
      <c r="E44" s="183"/>
      <c r="F44" s="183"/>
      <c r="G44" s="183"/>
      <c r="H44" s="183"/>
      <c r="I44" s="183"/>
      <c r="J44" s="183"/>
      <c r="K44" s="183"/>
      <c r="L44" s="183"/>
      <c r="M44" s="183"/>
      <c r="N44" s="303"/>
      <c r="O44" s="303"/>
      <c r="P44" s="303"/>
      <c r="Q44" s="303"/>
      <c r="R44" s="302"/>
      <c r="S44" s="356"/>
      <c r="T44" s="356"/>
      <c r="U44" s="341"/>
      <c r="V44" s="341"/>
      <c r="W44" s="248"/>
      <c r="X44" s="248"/>
      <c r="Y44" s="248"/>
      <c r="Z44" s="91"/>
      <c r="AA44" s="32"/>
      <c r="AB44" s="213"/>
      <c r="AC44" s="213"/>
      <c r="AD44" s="13"/>
      <c r="AE44" s="91"/>
      <c r="AF44" s="91"/>
      <c r="AG44" s="343"/>
      <c r="AH44" s="343"/>
      <c r="AI44" s="343"/>
      <c r="AJ44" s="343"/>
      <c r="AK44" s="343"/>
      <c r="AL44" s="91"/>
      <c r="AM44" s="91"/>
      <c r="AN44" s="91"/>
      <c r="AO44" s="91"/>
      <c r="AP44" s="91"/>
      <c r="AQ44" s="91"/>
    </row>
    <row r="45" spans="1:43" s="214" customFormat="1">
      <c r="A45" s="342">
        <f>A43+1</f>
        <v>2</v>
      </c>
      <c r="B45" s="345" t="str">
        <f>DenStatus!C30</f>
        <v>Outdoorsman</v>
      </c>
      <c r="C45" s="342">
        <v>7</v>
      </c>
      <c r="D45" s="342">
        <v>7</v>
      </c>
      <c r="E45" s="349" t="s">
        <v>321</v>
      </c>
      <c r="F45" s="350"/>
      <c r="G45" s="351"/>
      <c r="H45" s="216">
        <v>1</v>
      </c>
      <c r="I45" s="216">
        <v>2</v>
      </c>
      <c r="J45" s="216" t="s">
        <v>154</v>
      </c>
      <c r="K45" s="216" t="s">
        <v>155</v>
      </c>
      <c r="L45" s="216" t="s">
        <v>156</v>
      </c>
      <c r="M45" s="216">
        <v>4</v>
      </c>
      <c r="N45" s="216">
        <v>5</v>
      </c>
      <c r="O45" s="218"/>
      <c r="P45" s="218"/>
      <c r="Q45" s="218"/>
      <c r="R45" s="219"/>
      <c r="S45" s="342">
        <f>COUNTA(H46:R46)</f>
        <v>0</v>
      </c>
      <c r="T45" s="342">
        <f>IF(SUM(AG45:AG48)&gt;=1,1,0)</f>
        <v>0</v>
      </c>
      <c r="U45" s="340"/>
      <c r="V45" s="340"/>
      <c r="W45" s="246"/>
      <c r="X45" s="246"/>
      <c r="Y45" s="246"/>
      <c r="Z45" s="91"/>
      <c r="AA45" s="32"/>
      <c r="AB45" s="213"/>
      <c r="AC45" s="213"/>
      <c r="AD45" s="13"/>
      <c r="AE45" s="91"/>
      <c r="AF45" s="91"/>
      <c r="AG45" s="342">
        <f>IF(COUNTA(H46:N46)&gt;=7,1,0)</f>
        <v>0</v>
      </c>
      <c r="AH45" s="342"/>
      <c r="AI45" s="342"/>
      <c r="AJ45" s="342"/>
      <c r="AK45" s="342">
        <v>1</v>
      </c>
      <c r="AL45" s="91"/>
      <c r="AM45" s="91"/>
      <c r="AN45" s="91"/>
      <c r="AO45" s="91"/>
      <c r="AP45" s="91"/>
      <c r="AQ45" s="91"/>
    </row>
    <row r="46" spans="1:43" s="214" customFormat="1" ht="13.5" thickBot="1">
      <c r="A46" s="344"/>
      <c r="B46" s="346"/>
      <c r="C46" s="355"/>
      <c r="D46" s="356"/>
      <c r="E46" s="352"/>
      <c r="F46" s="353"/>
      <c r="G46" s="354"/>
      <c r="H46" s="179"/>
      <c r="I46" s="179"/>
      <c r="J46" s="179"/>
      <c r="K46" s="179"/>
      <c r="L46" s="179"/>
      <c r="M46" s="179"/>
      <c r="N46" s="179"/>
      <c r="O46" s="210"/>
      <c r="P46" s="210"/>
      <c r="Q46" s="210"/>
      <c r="R46" s="211"/>
      <c r="S46" s="356"/>
      <c r="T46" s="344"/>
      <c r="U46" s="341"/>
      <c r="V46" s="341"/>
      <c r="W46" s="248"/>
      <c r="X46" s="248"/>
      <c r="Y46" s="248"/>
      <c r="Z46" s="91"/>
      <c r="AA46" s="32"/>
      <c r="AB46" s="213"/>
      <c r="AC46" s="213"/>
      <c r="AD46" s="13"/>
      <c r="AE46" s="91"/>
      <c r="AF46" s="91"/>
      <c r="AG46" s="343"/>
      <c r="AH46" s="343"/>
      <c r="AI46" s="343"/>
      <c r="AJ46" s="343"/>
      <c r="AK46" s="343"/>
      <c r="AL46" s="91"/>
      <c r="AM46" s="91"/>
      <c r="AN46" s="91"/>
      <c r="AO46" s="91"/>
      <c r="AP46" s="91"/>
      <c r="AQ46" s="91"/>
    </row>
    <row r="47" spans="1:43" s="214" customFormat="1">
      <c r="A47" s="328"/>
      <c r="B47" s="347"/>
      <c r="C47" s="342">
        <v>6</v>
      </c>
      <c r="D47" s="342">
        <v>6</v>
      </c>
      <c r="E47" s="349" t="s">
        <v>322</v>
      </c>
      <c r="F47" s="350"/>
      <c r="G47" s="351"/>
      <c r="H47" s="216">
        <v>1</v>
      </c>
      <c r="I47" s="216" t="s">
        <v>150</v>
      </c>
      <c r="J47" s="216" t="s">
        <v>151</v>
      </c>
      <c r="K47" s="216" t="s">
        <v>152</v>
      </c>
      <c r="L47" s="216">
        <v>3</v>
      </c>
      <c r="M47" s="216">
        <v>4</v>
      </c>
      <c r="N47" s="218"/>
      <c r="O47" s="218"/>
      <c r="P47" s="218"/>
      <c r="Q47" s="218"/>
      <c r="R47" s="219"/>
      <c r="S47" s="342">
        <f>COUNTA(H48:R48)</f>
        <v>0</v>
      </c>
      <c r="T47" s="328"/>
      <c r="U47" s="340"/>
      <c r="V47" s="340"/>
      <c r="W47" s="246"/>
      <c r="X47" s="246"/>
      <c r="Y47" s="246"/>
      <c r="Z47" s="91"/>
      <c r="AA47" s="32"/>
      <c r="AB47" s="213"/>
      <c r="AC47" s="213"/>
      <c r="AD47" s="13"/>
      <c r="AE47" s="91"/>
      <c r="AF47" s="91"/>
      <c r="AG47" s="342">
        <f>IF(COUNTA(H48:M48)&gt;=6,1,0)</f>
        <v>0</v>
      </c>
      <c r="AH47" s="342"/>
      <c r="AI47" s="342"/>
      <c r="AJ47" s="342"/>
      <c r="AK47" s="342">
        <v>1</v>
      </c>
      <c r="AL47" s="91"/>
      <c r="AM47" s="91"/>
      <c r="AN47" s="91"/>
      <c r="AO47" s="91"/>
      <c r="AP47" s="91"/>
      <c r="AQ47" s="91"/>
    </row>
    <row r="48" spans="1:43" s="214" customFormat="1" ht="13.5" thickBot="1">
      <c r="A48" s="343"/>
      <c r="B48" s="348"/>
      <c r="C48" s="355"/>
      <c r="D48" s="356"/>
      <c r="E48" s="352"/>
      <c r="F48" s="353"/>
      <c r="G48" s="354"/>
      <c r="H48" s="179"/>
      <c r="I48" s="179"/>
      <c r="J48" s="179"/>
      <c r="K48" s="179"/>
      <c r="L48" s="179"/>
      <c r="M48" s="179"/>
      <c r="N48" s="210"/>
      <c r="O48" s="210"/>
      <c r="P48" s="210"/>
      <c r="Q48" s="210"/>
      <c r="R48" s="211"/>
      <c r="S48" s="356"/>
      <c r="T48" s="343"/>
      <c r="U48" s="341"/>
      <c r="V48" s="341"/>
      <c r="W48" s="248"/>
      <c r="X48" s="248"/>
      <c r="Y48" s="248"/>
      <c r="Z48" s="91"/>
      <c r="AA48" s="32"/>
      <c r="AB48" s="213"/>
      <c r="AC48" s="213"/>
      <c r="AD48" s="13"/>
      <c r="AE48" s="91"/>
      <c r="AF48" s="91"/>
      <c r="AG48" s="343"/>
      <c r="AH48" s="343"/>
      <c r="AI48" s="343"/>
      <c r="AJ48" s="343"/>
      <c r="AK48" s="343"/>
      <c r="AL48" s="91"/>
      <c r="AM48" s="91"/>
      <c r="AN48" s="91"/>
      <c r="AO48" s="91"/>
      <c r="AP48" s="91"/>
      <c r="AQ48" s="91"/>
    </row>
    <row r="49" spans="1:43" s="214" customFormat="1">
      <c r="A49" s="342">
        <f>A45+1</f>
        <v>3</v>
      </c>
      <c r="B49" s="381" t="str">
        <f>DenStatus!C31</f>
        <v>Duty in God in Action</v>
      </c>
      <c r="C49" s="342">
        <v>4</v>
      </c>
      <c r="D49" s="342">
        <v>6</v>
      </c>
      <c r="E49" s="216">
        <v>1</v>
      </c>
      <c r="F49" s="216">
        <v>2</v>
      </c>
      <c r="G49" s="216">
        <v>3</v>
      </c>
      <c r="H49" s="216">
        <v>4</v>
      </c>
      <c r="I49" s="216">
        <v>5</v>
      </c>
      <c r="J49" s="216">
        <v>6</v>
      </c>
      <c r="K49" s="217"/>
      <c r="L49" s="201"/>
      <c r="M49" s="201"/>
      <c r="N49" s="201"/>
      <c r="O49" s="201"/>
      <c r="P49" s="201"/>
      <c r="Q49" s="201"/>
      <c r="R49" s="221"/>
      <c r="S49" s="342">
        <f>COUNTA(E50:R50)</f>
        <v>0</v>
      </c>
      <c r="T49" s="342">
        <f>IF(SUM(AG49:AJ50)&gt;=AK49,1,0)</f>
        <v>0</v>
      </c>
      <c r="U49" s="340"/>
      <c r="V49" s="340"/>
      <c r="W49" s="246"/>
      <c r="X49" s="246"/>
      <c r="Y49" s="246"/>
      <c r="Z49" s="91"/>
      <c r="AA49" s="32"/>
      <c r="AB49" s="213"/>
      <c r="AC49" s="213"/>
      <c r="AD49" s="13"/>
      <c r="AE49" s="91"/>
      <c r="AF49" s="91"/>
      <c r="AG49" s="342">
        <f>IF(COUNTA(E50:F50)&gt;=2,1,0)</f>
        <v>0</v>
      </c>
      <c r="AH49" s="342">
        <f>IF(COUNTA(G50:J50)&gt;=2,1,0)</f>
        <v>0</v>
      </c>
      <c r="AI49" s="342"/>
      <c r="AJ49" s="342"/>
      <c r="AK49" s="342">
        <v>2</v>
      </c>
      <c r="AL49" s="91"/>
      <c r="AM49" s="91"/>
      <c r="AN49" s="91"/>
      <c r="AO49" s="91"/>
      <c r="AP49" s="91"/>
      <c r="AQ49" s="91"/>
    </row>
    <row r="50" spans="1:43" s="214" customFormat="1" ht="13.5" thickBot="1">
      <c r="A50" s="380"/>
      <c r="B50" s="383"/>
      <c r="C50" s="384"/>
      <c r="D50" s="356"/>
      <c r="E50" s="179"/>
      <c r="F50" s="179"/>
      <c r="G50" s="179"/>
      <c r="H50" s="179"/>
      <c r="I50" s="179"/>
      <c r="J50" s="179"/>
      <c r="K50" s="209"/>
      <c r="L50" s="210"/>
      <c r="M50" s="210"/>
      <c r="N50" s="210"/>
      <c r="O50" s="210"/>
      <c r="P50" s="210"/>
      <c r="Q50" s="210"/>
      <c r="R50" s="211"/>
      <c r="S50" s="380"/>
      <c r="T50" s="380"/>
      <c r="U50" s="378"/>
      <c r="V50" s="378"/>
      <c r="W50" s="246"/>
      <c r="X50" s="246"/>
      <c r="Y50" s="246"/>
      <c r="Z50" s="91"/>
      <c r="AA50" s="32"/>
      <c r="AB50" s="213"/>
      <c r="AC50" s="213"/>
      <c r="AD50" s="13"/>
      <c r="AE50" s="91"/>
      <c r="AF50" s="91"/>
      <c r="AG50" s="343"/>
      <c r="AH50" s="343"/>
      <c r="AI50" s="343"/>
      <c r="AJ50" s="343"/>
      <c r="AK50" s="343"/>
      <c r="AL50" s="91"/>
      <c r="AM50" s="91"/>
      <c r="AN50" s="91"/>
      <c r="AO50" s="91"/>
      <c r="AP50" s="91"/>
      <c r="AQ50" s="91"/>
    </row>
    <row r="51" spans="1:43" s="214" customFormat="1">
      <c r="A51" s="342">
        <f>A49+1</f>
        <v>4</v>
      </c>
      <c r="B51" s="381" t="str">
        <f>DenStatus!C32</f>
        <v>Scouting Adventure</v>
      </c>
      <c r="C51" s="342">
        <v>15</v>
      </c>
      <c r="D51" s="342">
        <v>17</v>
      </c>
      <c r="E51" s="219" t="s">
        <v>169</v>
      </c>
      <c r="F51" s="219" t="s">
        <v>170</v>
      </c>
      <c r="G51" s="219" t="s">
        <v>171</v>
      </c>
      <c r="H51" s="194" t="s">
        <v>212</v>
      </c>
      <c r="I51" s="194" t="s">
        <v>213</v>
      </c>
      <c r="J51" s="194" t="s">
        <v>150</v>
      </c>
      <c r="K51" s="221" t="s">
        <v>151</v>
      </c>
      <c r="L51" s="194" t="s">
        <v>152</v>
      </c>
      <c r="M51" s="194" t="s">
        <v>153</v>
      </c>
      <c r="N51" s="194" t="s">
        <v>154</v>
      </c>
      <c r="O51" s="221" t="s">
        <v>155</v>
      </c>
      <c r="P51" s="221" t="s">
        <v>156</v>
      </c>
      <c r="Q51" s="221" t="s">
        <v>157</v>
      </c>
      <c r="R51" s="194">
        <v>4</v>
      </c>
      <c r="S51" s="342">
        <f>SUM(COUNTA(E52:R52)+COUNTA(E54:R54))</f>
        <v>0</v>
      </c>
      <c r="T51" s="342">
        <f>IF(SUM(AG51:AJ54)&gt;=AK51,1,0)</f>
        <v>0</v>
      </c>
      <c r="U51" s="340"/>
      <c r="V51" s="340"/>
      <c r="W51" s="246"/>
      <c r="X51" s="246"/>
      <c r="Y51" s="246"/>
      <c r="Z51" s="91"/>
      <c r="AA51" s="32"/>
      <c r="AB51" s="213"/>
      <c r="AC51" s="213"/>
      <c r="AD51" s="13"/>
      <c r="AE51" s="91"/>
      <c r="AF51" s="91"/>
      <c r="AG51" s="342">
        <f>IF(COUNTA(E52:G52)&gt;=3,1,0)</f>
        <v>0</v>
      </c>
      <c r="AH51" s="342">
        <f>IF((COUNTA(J52:R52)+COUNTA(E54:G54))&gt;=12,1,0)</f>
        <v>0</v>
      </c>
      <c r="AI51" s="342"/>
      <c r="AJ51" s="342"/>
      <c r="AK51" s="342">
        <v>2</v>
      </c>
      <c r="AL51" s="91"/>
      <c r="AM51" s="91"/>
      <c r="AN51" s="91"/>
      <c r="AO51" s="91"/>
      <c r="AP51" s="91"/>
      <c r="AQ51" s="91"/>
    </row>
    <row r="52" spans="1:43" s="214" customFormat="1">
      <c r="A52" s="379"/>
      <c r="B52" s="382"/>
      <c r="C52" s="379"/>
      <c r="D52" s="379"/>
      <c r="E52" s="158"/>
      <c r="F52" s="158"/>
      <c r="G52" s="158"/>
      <c r="H52" s="5"/>
      <c r="I52" s="5"/>
      <c r="J52" s="5"/>
      <c r="K52" s="5"/>
      <c r="L52" s="5"/>
      <c r="M52" s="5"/>
      <c r="N52" s="5"/>
      <c r="O52" s="5"/>
      <c r="P52" s="5"/>
      <c r="Q52" s="5"/>
      <c r="R52" s="5"/>
      <c r="S52" s="379"/>
      <c r="T52" s="379"/>
      <c r="U52" s="385"/>
      <c r="V52" s="385"/>
      <c r="W52" s="246"/>
      <c r="X52" s="246"/>
      <c r="Y52" s="246"/>
      <c r="Z52" s="91"/>
      <c r="AA52" s="32"/>
      <c r="AB52" s="213"/>
      <c r="AC52" s="213"/>
      <c r="AD52" s="13"/>
      <c r="AE52" s="91"/>
      <c r="AF52" s="91"/>
      <c r="AG52" s="328"/>
      <c r="AH52" s="328"/>
      <c r="AI52" s="328"/>
      <c r="AJ52" s="328"/>
      <c r="AK52" s="328"/>
      <c r="AL52" s="91"/>
      <c r="AM52" s="91"/>
      <c r="AN52" s="91"/>
      <c r="AO52" s="91"/>
      <c r="AP52" s="91"/>
      <c r="AQ52" s="91"/>
    </row>
    <row r="53" spans="1:43" s="214" customFormat="1">
      <c r="A53" s="379"/>
      <c r="B53" s="382"/>
      <c r="C53" s="379"/>
      <c r="D53" s="379"/>
      <c r="E53" s="222" t="s">
        <v>200</v>
      </c>
      <c r="F53" s="113" t="s">
        <v>201</v>
      </c>
      <c r="G53" s="113">
        <v>6</v>
      </c>
      <c r="H53" s="195"/>
      <c r="I53" s="159"/>
      <c r="J53" s="159"/>
      <c r="K53" s="159"/>
      <c r="L53" s="159"/>
      <c r="M53" s="159"/>
      <c r="N53" s="159"/>
      <c r="O53" s="159"/>
      <c r="P53" s="159"/>
      <c r="Q53" s="159"/>
      <c r="R53" s="160"/>
      <c r="S53" s="379"/>
      <c r="T53" s="379"/>
      <c r="U53" s="385"/>
      <c r="V53" s="385"/>
      <c r="W53" s="246"/>
      <c r="X53" s="246"/>
      <c r="Y53" s="246"/>
      <c r="Z53" s="91"/>
      <c r="AA53" s="32"/>
      <c r="AB53" s="213"/>
      <c r="AC53" s="213"/>
      <c r="AD53" s="13"/>
      <c r="AE53" s="91"/>
      <c r="AF53" s="91"/>
      <c r="AG53" s="328"/>
      <c r="AH53" s="328"/>
      <c r="AI53" s="328"/>
      <c r="AJ53" s="328"/>
      <c r="AK53" s="328"/>
      <c r="AL53" s="91"/>
      <c r="AM53" s="91"/>
      <c r="AN53" s="91"/>
      <c r="AO53" s="91"/>
      <c r="AP53" s="91"/>
      <c r="AQ53" s="91"/>
    </row>
    <row r="54" spans="1:43" s="214" customFormat="1" ht="13.5" thickBot="1">
      <c r="A54" s="380"/>
      <c r="B54" s="383"/>
      <c r="C54" s="384"/>
      <c r="D54" s="356"/>
      <c r="E54" s="179"/>
      <c r="F54" s="265"/>
      <c r="G54" s="265"/>
      <c r="H54" s="209"/>
      <c r="I54" s="210"/>
      <c r="J54" s="210"/>
      <c r="K54" s="210"/>
      <c r="L54" s="210"/>
      <c r="M54" s="210"/>
      <c r="N54" s="210"/>
      <c r="O54" s="210"/>
      <c r="P54" s="210"/>
      <c r="Q54" s="210"/>
      <c r="R54" s="211"/>
      <c r="S54" s="380"/>
      <c r="T54" s="380"/>
      <c r="U54" s="378"/>
      <c r="V54" s="378"/>
      <c r="W54" s="246"/>
      <c r="X54" s="246"/>
      <c r="Y54" s="246"/>
      <c r="Z54" s="91"/>
      <c r="AA54" s="226"/>
      <c r="AB54" s="213"/>
      <c r="AC54" s="213"/>
      <c r="AD54" s="13"/>
      <c r="AE54" s="91"/>
      <c r="AF54" s="91"/>
      <c r="AG54" s="343"/>
      <c r="AH54" s="343"/>
      <c r="AI54" s="343"/>
      <c r="AJ54" s="343"/>
      <c r="AK54" s="343"/>
      <c r="AL54" s="91"/>
      <c r="AM54" s="91"/>
      <c r="AN54" s="91"/>
      <c r="AO54" s="91"/>
      <c r="AP54" s="91"/>
      <c r="AQ54" s="91"/>
    </row>
    <row r="55" spans="1:43" s="214" customFormat="1">
      <c r="A55" s="220"/>
      <c r="B55" s="262" t="s">
        <v>238</v>
      </c>
      <c r="C55" s="101">
        <f>IF(SUM(T43:T54)&gt;=4,"X",0)</f>
        <v>0</v>
      </c>
      <c r="D55" s="223" t="s">
        <v>284</v>
      </c>
      <c r="E55" s="55"/>
      <c r="F55" s="55"/>
      <c r="G55" s="55"/>
      <c r="H55" s="55"/>
      <c r="I55" s="55"/>
      <c r="J55" s="55"/>
      <c r="K55" s="55"/>
      <c r="L55" s="55"/>
      <c r="M55" s="55"/>
      <c r="N55" s="55"/>
      <c r="O55" s="55"/>
      <c r="P55" s="55"/>
      <c r="Q55" s="55"/>
      <c r="R55" s="55"/>
      <c r="S55" s="55"/>
      <c r="T55" s="55"/>
      <c r="U55" s="224"/>
      <c r="V55" s="225"/>
      <c r="W55" s="225"/>
      <c r="X55" s="225"/>
      <c r="Y55" s="225"/>
      <c r="Z55" s="91"/>
      <c r="AA55" s="226"/>
      <c r="AB55" s="213"/>
      <c r="AC55" s="213"/>
      <c r="AD55" s="13"/>
      <c r="AE55" s="91"/>
      <c r="AF55" s="91"/>
      <c r="AG55" s="91"/>
      <c r="AH55" s="91"/>
      <c r="AI55" s="91"/>
      <c r="AJ55" s="91"/>
      <c r="AK55" s="91"/>
      <c r="AL55" s="91"/>
      <c r="AM55" s="91"/>
      <c r="AN55" s="91"/>
      <c r="AO55" s="91"/>
      <c r="AP55" s="91"/>
      <c r="AQ55" s="91"/>
    </row>
    <row r="56" spans="1:43" s="214" customFormat="1">
      <c r="A56" s="91"/>
      <c r="B56" s="106"/>
      <c r="C56" s="55"/>
      <c r="D56" s="52"/>
      <c r="E56" s="52"/>
      <c r="F56" s="52"/>
      <c r="G56" s="52"/>
      <c r="H56" s="52"/>
      <c r="I56" s="52"/>
      <c r="J56" s="52"/>
      <c r="K56" s="52"/>
      <c r="L56" s="52"/>
      <c r="M56" s="52"/>
      <c r="N56" s="52"/>
      <c r="O56" s="52"/>
      <c r="P56" s="52"/>
      <c r="Q56" s="52"/>
      <c r="R56" s="52"/>
      <c r="S56" s="91"/>
      <c r="T56" s="91"/>
      <c r="U56" s="91"/>
      <c r="V56" s="91"/>
      <c r="W56" s="91"/>
      <c r="X56" s="91"/>
      <c r="Y56" s="91"/>
      <c r="Z56" s="91"/>
      <c r="AA56" s="32"/>
      <c r="AB56" s="213"/>
      <c r="AC56" s="213"/>
      <c r="AD56" s="13"/>
      <c r="AE56" s="91"/>
      <c r="AF56" s="91"/>
      <c r="AG56" s="253" t="s">
        <v>216</v>
      </c>
      <c r="AH56" s="309"/>
      <c r="AI56" s="309"/>
      <c r="AJ56" s="309"/>
      <c r="AK56" s="93"/>
      <c r="AL56" s="91"/>
      <c r="AM56" s="91"/>
      <c r="AN56" s="91"/>
      <c r="AO56" s="91"/>
      <c r="AP56" s="91"/>
      <c r="AQ56" s="91"/>
    </row>
    <row r="57" spans="1:43" s="214" customFormat="1">
      <c r="A57" s="96" t="s">
        <v>214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32"/>
      <c r="AB57" s="213"/>
      <c r="AC57" s="213"/>
      <c r="AD57" s="13"/>
      <c r="AE57" s="91"/>
      <c r="AF57" s="91"/>
      <c r="AG57" s="220" t="s">
        <v>26</v>
      </c>
      <c r="AH57" s="310"/>
      <c r="AI57" s="310"/>
      <c r="AJ57" s="310"/>
      <c r="AK57" s="311"/>
      <c r="AL57" s="91"/>
      <c r="AM57" s="91"/>
      <c r="AN57" s="91"/>
      <c r="AO57" s="91"/>
      <c r="AP57" s="91"/>
      <c r="AQ57" s="91"/>
    </row>
    <row r="58" spans="1:43" s="214" customFormat="1">
      <c r="A58" s="49" t="s">
        <v>5</v>
      </c>
      <c r="B58" s="49"/>
      <c r="C58" s="49" t="s">
        <v>7</v>
      </c>
      <c r="D58" s="49"/>
      <c r="E58" s="227" t="s">
        <v>33</v>
      </c>
      <c r="F58" s="105"/>
      <c r="G58" s="105"/>
      <c r="H58" s="105"/>
      <c r="I58" s="105"/>
      <c r="J58" s="105"/>
      <c r="K58" s="105"/>
      <c r="L58" s="105"/>
      <c r="M58" s="105"/>
      <c r="N58" s="105"/>
      <c r="O58" s="105"/>
      <c r="P58" s="105"/>
      <c r="Q58" s="105"/>
      <c r="R58" s="105"/>
      <c r="S58" s="365" t="s">
        <v>4</v>
      </c>
      <c r="T58" s="366"/>
      <c r="U58" s="366"/>
      <c r="V58" s="367"/>
      <c r="W58" s="242"/>
      <c r="X58" s="242"/>
      <c r="Y58" s="242"/>
      <c r="Z58" s="91"/>
      <c r="AA58" s="226"/>
      <c r="AB58" s="213"/>
      <c r="AC58" s="213"/>
      <c r="AD58" s="13"/>
      <c r="AE58" s="91"/>
      <c r="AF58" s="91"/>
      <c r="AG58" s="119" t="s">
        <v>34</v>
      </c>
      <c r="AH58" s="119" t="s">
        <v>48</v>
      </c>
      <c r="AI58" s="119" t="s">
        <v>165</v>
      </c>
      <c r="AJ58" s="119" t="s">
        <v>211</v>
      </c>
      <c r="AK58" s="119" t="s">
        <v>1</v>
      </c>
      <c r="AL58" s="91"/>
      <c r="AM58" s="91"/>
      <c r="AN58" s="91"/>
      <c r="AO58" s="91"/>
      <c r="AP58" s="91"/>
      <c r="AQ58" s="91"/>
    </row>
    <row r="59" spans="1:43" s="214" customFormat="1">
      <c r="A59" s="50" t="s">
        <v>43</v>
      </c>
      <c r="B59" s="49" t="s">
        <v>40</v>
      </c>
      <c r="C59" s="50" t="s">
        <v>46</v>
      </c>
      <c r="D59" s="228" t="s">
        <v>16</v>
      </c>
      <c r="E59" s="51">
        <v>1</v>
      </c>
      <c r="F59" s="294"/>
      <c r="G59" s="117"/>
      <c r="H59" s="117"/>
      <c r="I59" s="117"/>
      <c r="J59" s="117"/>
      <c r="K59" s="117"/>
      <c r="L59" s="117"/>
      <c r="M59" s="117"/>
      <c r="N59" s="117"/>
      <c r="O59" s="117"/>
      <c r="P59" s="117"/>
      <c r="Q59" s="117"/>
      <c r="R59" s="117"/>
      <c r="S59" s="50" t="s">
        <v>2</v>
      </c>
      <c r="T59" s="50" t="s">
        <v>31</v>
      </c>
      <c r="U59" s="50" t="s">
        <v>24</v>
      </c>
      <c r="V59" s="50" t="s">
        <v>66</v>
      </c>
      <c r="W59" s="55"/>
      <c r="X59" s="55"/>
      <c r="Y59" s="55"/>
      <c r="Z59" s="91"/>
      <c r="AA59" s="226"/>
      <c r="AB59" s="213"/>
      <c r="AC59" s="213"/>
      <c r="AD59" s="13"/>
      <c r="AE59" s="91"/>
      <c r="AF59" s="91"/>
      <c r="AG59" s="148" t="s">
        <v>49</v>
      </c>
      <c r="AH59" s="148" t="s">
        <v>49</v>
      </c>
      <c r="AI59" s="148" t="s">
        <v>49</v>
      </c>
      <c r="AJ59" s="148" t="s">
        <v>49</v>
      </c>
      <c r="AK59" s="148" t="s">
        <v>50</v>
      </c>
      <c r="AL59" s="91"/>
      <c r="AM59" s="91"/>
      <c r="AN59" s="91"/>
      <c r="AO59" s="91"/>
      <c r="AP59" s="91"/>
      <c r="AQ59" s="91"/>
    </row>
    <row r="60" spans="1:43" s="214" customFormat="1" ht="25.5">
      <c r="A60" s="113">
        <v>1</v>
      </c>
      <c r="B60" s="114" t="str">
        <f>DenStatus!C36</f>
        <v>Be Active Den Member for 6 months</v>
      </c>
      <c r="C60" s="113">
        <v>1</v>
      </c>
      <c r="D60" s="229">
        <v>1</v>
      </c>
      <c r="E60" s="158"/>
      <c r="F60" s="229"/>
      <c r="G60" s="230"/>
      <c r="H60" s="230"/>
      <c r="I60" s="230"/>
      <c r="J60" s="230"/>
      <c r="K60" s="230"/>
      <c r="L60" s="230"/>
      <c r="M60" s="230"/>
      <c r="N60" s="230"/>
      <c r="O60" s="230"/>
      <c r="P60" s="230"/>
      <c r="Q60" s="230"/>
      <c r="R60" s="230"/>
      <c r="S60" s="113">
        <f>COUNTA(E60:R60)</f>
        <v>0</v>
      </c>
      <c r="T60" s="113">
        <f>IF(SUM(AG60:AJ60)&gt;=AK60,1,0)</f>
        <v>0</v>
      </c>
      <c r="U60" s="188"/>
      <c r="V60" s="188"/>
      <c r="W60" s="246"/>
      <c r="X60" s="246"/>
      <c r="Y60" s="246"/>
      <c r="Z60" s="91"/>
      <c r="AA60" s="32"/>
      <c r="AB60" s="213"/>
      <c r="AC60" s="213"/>
      <c r="AD60" s="13"/>
      <c r="AE60" s="91"/>
      <c r="AF60" s="91"/>
      <c r="AG60" s="113">
        <f>IF(S60&gt;=C60,1,0)</f>
        <v>0</v>
      </c>
      <c r="AH60" s="113"/>
      <c r="AI60" s="113"/>
      <c r="AJ60" s="113"/>
      <c r="AK60" s="113">
        <v>1</v>
      </c>
      <c r="AL60" s="91"/>
      <c r="AM60" s="91"/>
      <c r="AN60" s="91"/>
      <c r="AO60" s="91"/>
      <c r="AP60" s="91"/>
      <c r="AQ60" s="91"/>
    </row>
    <row r="61" spans="1:43" s="214" customFormat="1" ht="13.5" customHeight="1">
      <c r="A61" s="50">
        <v>2</v>
      </c>
      <c r="B61" s="49" t="str">
        <f>DenStatus!C37</f>
        <v>Child Protection</v>
      </c>
      <c r="C61" s="50">
        <v>1</v>
      </c>
      <c r="D61" s="294">
        <v>1</v>
      </c>
      <c r="E61" s="5"/>
      <c r="F61" s="294"/>
      <c r="G61" s="117"/>
      <c r="H61" s="117"/>
      <c r="I61" s="117"/>
      <c r="J61" s="117"/>
      <c r="K61" s="117"/>
      <c r="L61" s="117"/>
      <c r="M61" s="117"/>
      <c r="N61" s="117"/>
      <c r="O61" s="117"/>
      <c r="P61" s="117"/>
      <c r="Q61" s="117"/>
      <c r="R61" s="117"/>
      <c r="S61" s="50">
        <f>COUNTA(E61:R61)</f>
        <v>0</v>
      </c>
      <c r="T61" s="50">
        <f>IF(SUM(AG61:AJ61)&gt;=AK61,1,0)</f>
        <v>0</v>
      </c>
      <c r="U61" s="13"/>
      <c r="V61" s="13"/>
      <c r="W61" s="249"/>
      <c r="X61" s="249"/>
      <c r="Y61" s="249"/>
      <c r="Z61" s="91"/>
      <c r="AA61" s="32"/>
      <c r="AB61" s="213"/>
      <c r="AC61" s="213"/>
      <c r="AD61" s="13"/>
      <c r="AE61" s="91"/>
      <c r="AF61" s="91"/>
      <c r="AG61" s="50">
        <f>IF(S61&gt;=C61,1,0)</f>
        <v>0</v>
      </c>
      <c r="AH61" s="50"/>
      <c r="AI61" s="50"/>
      <c r="AJ61" s="50"/>
      <c r="AK61" s="50">
        <v>1</v>
      </c>
      <c r="AL61" s="91"/>
      <c r="AM61" s="91"/>
      <c r="AN61" s="91"/>
      <c r="AO61" s="91"/>
      <c r="AP61" s="91"/>
      <c r="AQ61" s="91"/>
    </row>
    <row r="62" spans="1:43" s="214" customFormat="1" ht="12.75" customHeight="1" thickBot="1">
      <c r="A62" s="267">
        <v>3</v>
      </c>
      <c r="B62" s="215" t="str">
        <f>DenStatus!C38</f>
        <v>Cyber Chip</v>
      </c>
      <c r="C62" s="267">
        <v>1</v>
      </c>
      <c r="D62" s="268">
        <v>1</v>
      </c>
      <c r="E62" s="179"/>
      <c r="F62" s="268"/>
      <c r="G62" s="269"/>
      <c r="H62" s="269"/>
      <c r="I62" s="269"/>
      <c r="J62" s="269"/>
      <c r="K62" s="269"/>
      <c r="L62" s="269"/>
      <c r="M62" s="269"/>
      <c r="N62" s="269"/>
      <c r="O62" s="269"/>
      <c r="P62" s="269"/>
      <c r="Q62" s="269"/>
      <c r="R62" s="269"/>
      <c r="S62" s="267">
        <f>COUNTA(E62:R62)</f>
        <v>0</v>
      </c>
      <c r="T62" s="267">
        <f>IF(SUM(AG62:AJ62)&gt;=AK62,1,0)</f>
        <v>0</v>
      </c>
      <c r="U62" s="270"/>
      <c r="V62" s="270"/>
      <c r="W62" s="249"/>
      <c r="X62" s="249"/>
      <c r="Y62" s="249"/>
      <c r="Z62" s="91"/>
      <c r="AA62" s="32"/>
      <c r="AB62" s="213"/>
      <c r="AC62" s="213"/>
      <c r="AD62" s="13"/>
      <c r="AE62" s="91"/>
      <c r="AF62" s="91"/>
      <c r="AG62" s="50">
        <f>IF(S62&gt;=C62,1,0)</f>
        <v>0</v>
      </c>
      <c r="AH62" s="50"/>
      <c r="AI62" s="50"/>
      <c r="AJ62" s="50"/>
      <c r="AK62" s="50">
        <v>1</v>
      </c>
      <c r="AL62" s="91"/>
      <c r="AM62" s="91"/>
      <c r="AN62" s="91"/>
      <c r="AO62" s="91"/>
      <c r="AP62" s="91"/>
      <c r="AQ62" s="271"/>
    </row>
    <row r="63" spans="1:43" s="214" customFormat="1" ht="12.75" customHeight="1" thickTop="1">
      <c r="A63" s="266"/>
      <c r="B63" s="262" t="s">
        <v>239</v>
      </c>
      <c r="C63" s="101">
        <f>IF(SUM(T60:T62)&gt;=3,"X",0)</f>
        <v>0</v>
      </c>
      <c r="D63" s="223" t="s">
        <v>284</v>
      </c>
      <c r="E63" s="52"/>
      <c r="F63" s="55"/>
      <c r="G63" s="55"/>
      <c r="H63" s="55"/>
      <c r="I63" s="55"/>
      <c r="J63" s="55"/>
      <c r="K63" s="55"/>
      <c r="L63" s="55"/>
      <c r="M63" s="55"/>
      <c r="N63" s="55"/>
      <c r="O63" s="55"/>
      <c r="P63" s="55"/>
      <c r="Q63" s="55"/>
      <c r="R63" s="55"/>
      <c r="S63" s="55"/>
      <c r="T63" s="55"/>
      <c r="U63" s="224"/>
      <c r="V63" s="225"/>
      <c r="W63" s="225"/>
      <c r="X63" s="249"/>
      <c r="Y63" s="249"/>
      <c r="Z63" s="91"/>
      <c r="AA63" s="2"/>
      <c r="AB63" s="3"/>
      <c r="AC63" s="3"/>
      <c r="AD63" s="186"/>
      <c r="AE63" s="91"/>
      <c r="AF63" s="91"/>
      <c r="AG63" s="91"/>
      <c r="AH63" s="91"/>
      <c r="AI63" s="91"/>
      <c r="AJ63" s="91"/>
      <c r="AK63" s="91"/>
      <c r="AL63" s="91"/>
      <c r="AM63" s="91"/>
      <c r="AN63" s="119" t="s">
        <v>246</v>
      </c>
      <c r="AO63" s="106"/>
      <c r="AP63" s="106"/>
      <c r="AQ63" s="276" t="s">
        <v>248</v>
      </c>
    </row>
    <row r="64" spans="1:43">
      <c r="A64" s="95"/>
      <c r="B64" s="95"/>
      <c r="C64" s="95"/>
      <c r="D64" s="95"/>
      <c r="E64" s="95"/>
      <c r="F64" s="95"/>
      <c r="G64" s="95"/>
      <c r="H64" s="95"/>
      <c r="I64" s="95"/>
      <c r="J64" s="95"/>
      <c r="K64" s="95"/>
      <c r="L64" s="95"/>
      <c r="M64" s="95"/>
      <c r="N64" s="95"/>
      <c r="O64" s="95"/>
      <c r="P64" s="95"/>
      <c r="Q64" s="95"/>
      <c r="R64" s="95"/>
      <c r="S64" s="95"/>
      <c r="T64" s="95"/>
      <c r="U64" s="95"/>
      <c r="V64" s="95"/>
      <c r="W64" s="119" t="s">
        <v>65</v>
      </c>
      <c r="X64" s="369" t="s">
        <v>252</v>
      </c>
      <c r="Y64" s="370"/>
      <c r="Z64" s="95"/>
      <c r="AA64" s="2"/>
      <c r="AB64" s="3"/>
      <c r="AC64" s="3"/>
      <c r="AD64" s="186"/>
      <c r="AE64" s="95"/>
      <c r="AF64" s="95"/>
      <c r="AG64" s="253" t="s">
        <v>234</v>
      </c>
      <c r="AH64" s="309"/>
      <c r="AI64" s="309"/>
      <c r="AJ64" s="305"/>
      <c r="AK64" s="306"/>
      <c r="AL64" s="95"/>
      <c r="AM64" s="95"/>
      <c r="AN64" s="252" t="s">
        <v>267</v>
      </c>
      <c r="AO64" s="106"/>
      <c r="AP64" s="106"/>
      <c r="AQ64" s="277" t="s">
        <v>256</v>
      </c>
    </row>
    <row r="65" spans="1:43">
      <c r="A65" s="96" t="s">
        <v>240</v>
      </c>
      <c r="B65" s="95"/>
      <c r="C65" s="95"/>
      <c r="D65" s="95"/>
      <c r="E65" s="95"/>
      <c r="F65" s="95"/>
      <c r="G65" s="95"/>
      <c r="H65" s="95"/>
      <c r="I65" s="95"/>
      <c r="J65" s="95"/>
      <c r="K65" s="95"/>
      <c r="L65" s="95"/>
      <c r="M65" s="95"/>
      <c r="N65" s="95"/>
      <c r="O65" s="95"/>
      <c r="P65" s="95"/>
      <c r="Q65" s="95"/>
      <c r="R65" s="95"/>
      <c r="S65" s="95"/>
      <c r="T65" s="95"/>
      <c r="U65" s="95"/>
      <c r="V65" s="95"/>
      <c r="W65" s="191" t="s">
        <v>269</v>
      </c>
      <c r="X65" s="371"/>
      <c r="Y65" s="372"/>
      <c r="Z65" s="95"/>
      <c r="AA65" s="2"/>
      <c r="AB65" s="3"/>
      <c r="AC65" s="3"/>
      <c r="AD65" s="186"/>
      <c r="AE65" s="95"/>
      <c r="AF65" s="95"/>
      <c r="AG65" s="184" t="s">
        <v>26</v>
      </c>
      <c r="AH65" s="307"/>
      <c r="AI65" s="307"/>
      <c r="AJ65" s="307"/>
      <c r="AK65" s="308"/>
      <c r="AL65" s="119" t="s">
        <v>242</v>
      </c>
      <c r="AM65" s="253" t="s">
        <v>243</v>
      </c>
      <c r="AN65" s="252" t="s">
        <v>270</v>
      </c>
      <c r="AO65" s="119" t="s">
        <v>266</v>
      </c>
      <c r="AP65" s="281" t="s">
        <v>268</v>
      </c>
      <c r="AQ65" s="280" t="s">
        <v>257</v>
      </c>
    </row>
    <row r="66" spans="1:43">
      <c r="A66" s="49" t="s">
        <v>55</v>
      </c>
      <c r="B66" s="135"/>
      <c r="C66" s="49" t="s">
        <v>56</v>
      </c>
      <c r="D66" s="135"/>
      <c r="E66" s="138" t="s">
        <v>33</v>
      </c>
      <c r="F66" s="143"/>
      <c r="G66" s="143"/>
      <c r="H66" s="143"/>
      <c r="I66" s="143"/>
      <c r="J66" s="143"/>
      <c r="K66" s="143"/>
      <c r="L66" s="143"/>
      <c r="M66" s="143"/>
      <c r="N66" s="143"/>
      <c r="O66" s="143"/>
      <c r="P66" s="143"/>
      <c r="Q66" s="143"/>
      <c r="R66" s="143"/>
      <c r="S66" s="365" t="s">
        <v>58</v>
      </c>
      <c r="T66" s="366"/>
      <c r="U66" s="366"/>
      <c r="V66" s="367"/>
      <c r="W66" s="257" t="s">
        <v>247</v>
      </c>
      <c r="X66" s="373"/>
      <c r="Y66" s="374"/>
      <c r="Z66" s="95"/>
      <c r="AA66" s="2"/>
      <c r="AB66" s="3"/>
      <c r="AC66" s="3"/>
      <c r="AD66" s="186"/>
      <c r="AE66" s="95"/>
      <c r="AF66" s="95"/>
      <c r="AG66" s="157" t="s">
        <v>34</v>
      </c>
      <c r="AH66" s="119" t="s">
        <v>48</v>
      </c>
      <c r="AI66" s="119" t="s">
        <v>165</v>
      </c>
      <c r="AJ66" s="119" t="s">
        <v>211</v>
      </c>
      <c r="AK66" s="157" t="s">
        <v>1</v>
      </c>
      <c r="AL66" s="252" t="s">
        <v>65</v>
      </c>
      <c r="AM66" s="223" t="s">
        <v>65</v>
      </c>
      <c r="AN66" s="254" t="s">
        <v>250</v>
      </c>
      <c r="AO66" s="252" t="s">
        <v>242</v>
      </c>
      <c r="AP66" s="282" t="s">
        <v>243</v>
      </c>
      <c r="AQ66" s="280" t="s">
        <v>258</v>
      </c>
    </row>
    <row r="67" spans="1:43" ht="13.5" thickBot="1">
      <c r="A67" s="136" t="s">
        <v>43</v>
      </c>
      <c r="B67" s="135" t="s">
        <v>40</v>
      </c>
      <c r="C67" s="136" t="s">
        <v>46</v>
      </c>
      <c r="D67" s="136" t="s">
        <v>16</v>
      </c>
      <c r="E67" s="295"/>
      <c r="F67" s="175"/>
      <c r="G67" s="175"/>
      <c r="H67" s="175"/>
      <c r="I67" s="175"/>
      <c r="J67" s="175"/>
      <c r="K67" s="175"/>
      <c r="L67" s="175"/>
      <c r="M67" s="175"/>
      <c r="N67" s="175"/>
      <c r="O67" s="175"/>
      <c r="P67" s="175"/>
      <c r="Q67" s="175"/>
      <c r="R67" s="175"/>
      <c r="S67" s="136" t="s">
        <v>2</v>
      </c>
      <c r="T67" s="136" t="s">
        <v>31</v>
      </c>
      <c r="U67" s="136" t="s">
        <v>24</v>
      </c>
      <c r="V67" s="50" t="s">
        <v>66</v>
      </c>
      <c r="W67" s="101" t="s">
        <v>249</v>
      </c>
      <c r="X67" s="250" t="s">
        <v>242</v>
      </c>
      <c r="Y67" s="250" t="s">
        <v>243</v>
      </c>
      <c r="Z67" s="95"/>
      <c r="AA67" s="2"/>
      <c r="AB67" s="3"/>
      <c r="AC67" s="3"/>
      <c r="AD67" s="186"/>
      <c r="AE67" s="95"/>
      <c r="AF67" s="95"/>
      <c r="AG67" s="251" t="s">
        <v>49</v>
      </c>
      <c r="AH67" s="148" t="s">
        <v>49</v>
      </c>
      <c r="AI67" s="148" t="s">
        <v>49</v>
      </c>
      <c r="AJ67" s="251" t="s">
        <v>49</v>
      </c>
      <c r="AK67" s="251" t="s">
        <v>50</v>
      </c>
      <c r="AL67" s="148" t="s">
        <v>245</v>
      </c>
      <c r="AM67" s="220" t="s">
        <v>245</v>
      </c>
      <c r="AN67" s="148" t="s">
        <v>251</v>
      </c>
      <c r="AO67" s="148" t="s">
        <v>65</v>
      </c>
      <c r="AP67" s="279" t="s">
        <v>65</v>
      </c>
      <c r="AQ67" s="280" t="s">
        <v>307</v>
      </c>
    </row>
    <row r="68" spans="1:43" ht="14.25" thickTop="1" thickBot="1">
      <c r="A68" s="357">
        <v>1</v>
      </c>
      <c r="B68" s="395" t="str">
        <f>DenStatus!C42</f>
        <v>Adventures in Science</v>
      </c>
      <c r="C68" s="361">
        <v>6</v>
      </c>
      <c r="D68" s="361">
        <v>11</v>
      </c>
      <c r="E68" s="136">
        <v>1</v>
      </c>
      <c r="F68" s="136">
        <v>2</v>
      </c>
      <c r="G68" s="50" t="s">
        <v>154</v>
      </c>
      <c r="H68" s="50" t="s">
        <v>155</v>
      </c>
      <c r="I68" s="50" t="s">
        <v>156</v>
      </c>
      <c r="J68" s="50" t="s">
        <v>157</v>
      </c>
      <c r="K68" s="50" t="s">
        <v>158</v>
      </c>
      <c r="L68" s="50" t="s">
        <v>159</v>
      </c>
      <c r="M68" s="50" t="s">
        <v>160</v>
      </c>
      <c r="N68" s="50" t="s">
        <v>161</v>
      </c>
      <c r="O68" s="50" t="s">
        <v>162</v>
      </c>
      <c r="P68" s="195"/>
      <c r="Q68" s="159"/>
      <c r="R68" s="159"/>
      <c r="S68" s="357">
        <f>COUNTA(E69:R69)</f>
        <v>0</v>
      </c>
      <c r="T68" s="357">
        <f>IF(SUM(AG68:AJ69)&gt;=AK68,1,0)</f>
        <v>0</v>
      </c>
      <c r="U68" s="377"/>
      <c r="V68" s="377"/>
      <c r="W68" s="402" t="str">
        <f>IF(AN68&gt;1,"ERROR",IF(AN68=1,"OK",""))</f>
        <v/>
      </c>
      <c r="X68" s="364"/>
      <c r="Y68" s="364"/>
      <c r="Z68" s="95"/>
      <c r="AA68" s="2"/>
      <c r="AB68" s="3"/>
      <c r="AC68" s="3"/>
      <c r="AD68" s="186"/>
      <c r="AE68" s="95"/>
      <c r="AF68" s="95"/>
      <c r="AG68" s="357">
        <f>IF(COUNTA(E69:F69)&gt;=2,1,0)</f>
        <v>0</v>
      </c>
      <c r="AH68" s="357">
        <f>IF(COUNTA(G69:O69)&gt;=4,1,0)</f>
        <v>0</v>
      </c>
      <c r="AI68" s="357"/>
      <c r="AJ68" s="357"/>
      <c r="AK68" s="357">
        <v>2</v>
      </c>
      <c r="AL68" s="357">
        <f>COUNTA(X68)</f>
        <v>0</v>
      </c>
      <c r="AM68" s="357">
        <f>COUNTA(Y68)</f>
        <v>0</v>
      </c>
      <c r="AN68" s="357">
        <f>SUM(AL68:AM69)</f>
        <v>0</v>
      </c>
      <c r="AO68" s="357">
        <f>IF(AN68&gt;1,0,IF(T68+AL68=2,1,0))</f>
        <v>0</v>
      </c>
      <c r="AP68" s="358">
        <f>IF(AN68&gt;1,0,IF(T68+AM68=2,1,0))</f>
        <v>0</v>
      </c>
      <c r="AQ68" s="278" t="s">
        <v>255</v>
      </c>
    </row>
    <row r="69" spans="1:43" ht="14.25" thickTop="1" thickBot="1">
      <c r="A69" s="394"/>
      <c r="B69" s="348"/>
      <c r="C69" s="343"/>
      <c r="D69" s="343"/>
      <c r="E69" s="179"/>
      <c r="F69" s="179"/>
      <c r="G69" s="179"/>
      <c r="H69" s="179"/>
      <c r="I69" s="179"/>
      <c r="J69" s="179"/>
      <c r="K69" s="179"/>
      <c r="L69" s="179"/>
      <c r="M69" s="179"/>
      <c r="N69" s="179"/>
      <c r="O69" s="179"/>
      <c r="P69" s="196"/>
      <c r="Q69" s="197"/>
      <c r="R69" s="197"/>
      <c r="S69" s="394"/>
      <c r="T69" s="394"/>
      <c r="U69" s="376"/>
      <c r="V69" s="376"/>
      <c r="W69" s="403"/>
      <c r="X69" s="368"/>
      <c r="Y69" s="363"/>
      <c r="Z69" s="95"/>
      <c r="AA69" s="2"/>
      <c r="AB69" s="3"/>
      <c r="AC69" s="3"/>
      <c r="AD69" s="186"/>
      <c r="AE69" s="95"/>
      <c r="AF69" s="95"/>
      <c r="AG69" s="343"/>
      <c r="AH69" s="343"/>
      <c r="AI69" s="343"/>
      <c r="AJ69" s="343"/>
      <c r="AK69" s="343"/>
      <c r="AL69" s="343"/>
      <c r="AM69" s="343"/>
      <c r="AN69" s="343"/>
      <c r="AO69" s="343"/>
      <c r="AP69" s="359"/>
      <c r="AQ69" s="278" t="s">
        <v>244</v>
      </c>
    </row>
    <row r="70" spans="1:43" ht="14.25" thickTop="1" thickBot="1">
      <c r="A70" s="360">
        <f>A68+1</f>
        <v>2</v>
      </c>
      <c r="B70" s="381" t="str">
        <f>DenStatus!C43</f>
        <v>Aquanaut</v>
      </c>
      <c r="C70" s="342">
        <v>6</v>
      </c>
      <c r="D70" s="342">
        <v>9</v>
      </c>
      <c r="E70" s="181">
        <v>1</v>
      </c>
      <c r="F70" s="181">
        <v>2</v>
      </c>
      <c r="G70" s="181">
        <v>3</v>
      </c>
      <c r="H70" s="181">
        <v>4</v>
      </c>
      <c r="I70" s="181">
        <v>5</v>
      </c>
      <c r="J70" s="181">
        <v>6</v>
      </c>
      <c r="K70" s="181">
        <v>7</v>
      </c>
      <c r="L70" s="181">
        <v>8</v>
      </c>
      <c r="M70" s="181">
        <v>9</v>
      </c>
      <c r="N70" s="198"/>
      <c r="O70" s="199"/>
      <c r="P70" s="199"/>
      <c r="Q70" s="199"/>
      <c r="R70" s="199"/>
      <c r="S70" s="360">
        <f>COUNTA(E71:R71)</f>
        <v>0</v>
      </c>
      <c r="T70" s="360">
        <f>IF(SUM(AG70:AJ71)&gt;=AK70,1,0)</f>
        <v>0</v>
      </c>
      <c r="U70" s="375"/>
      <c r="V70" s="375"/>
      <c r="W70" s="402" t="str">
        <f>IF(AN70&gt;1,"ERROR",IF(AN70=1,"OK",""))</f>
        <v/>
      </c>
      <c r="X70" s="362"/>
      <c r="Y70" s="362"/>
      <c r="Z70" s="95"/>
      <c r="AA70" s="32"/>
      <c r="AB70" s="3"/>
      <c r="AC70" s="3"/>
      <c r="AD70" s="186"/>
      <c r="AE70" s="95"/>
      <c r="AF70" s="95"/>
      <c r="AG70" s="360">
        <f>IF(COUNTA(E71:H71)&gt;=4,1,0)</f>
        <v>0</v>
      </c>
      <c r="AH70" s="342">
        <f>IF(COUNTA(I71:M71)&gt;=2,1,0)</f>
        <v>0</v>
      </c>
      <c r="AI70" s="360"/>
      <c r="AJ70" s="360"/>
      <c r="AK70" s="360">
        <v>2</v>
      </c>
      <c r="AL70" s="360">
        <f>COUNTA(X70)</f>
        <v>0</v>
      </c>
      <c r="AM70" s="360">
        <f>COUNTA(Y70)</f>
        <v>0</v>
      </c>
      <c r="AN70" s="360">
        <f>SUM(AL70:AM71)</f>
        <v>0</v>
      </c>
      <c r="AO70" s="360">
        <f>IF(AN70&gt;1,0,IF(T70+AL70=2,1,0))</f>
        <v>0</v>
      </c>
      <c r="AP70" s="408">
        <f>IF(AN70&gt;1,0,IF(T70+AM70=2,1,0))</f>
        <v>0</v>
      </c>
      <c r="AQ70" s="291"/>
    </row>
    <row r="71" spans="1:43" ht="13.5" thickBot="1">
      <c r="A71" s="394"/>
      <c r="B71" s="396"/>
      <c r="C71" s="394"/>
      <c r="D71" s="394"/>
      <c r="E71" s="179"/>
      <c r="F71" s="179"/>
      <c r="G71" s="179"/>
      <c r="H71" s="179"/>
      <c r="I71" s="179"/>
      <c r="J71" s="179"/>
      <c r="K71" s="179"/>
      <c r="L71" s="179"/>
      <c r="M71" s="179"/>
      <c r="N71" s="196"/>
      <c r="O71" s="197"/>
      <c r="P71" s="197"/>
      <c r="Q71" s="197"/>
      <c r="R71" s="197"/>
      <c r="S71" s="394"/>
      <c r="T71" s="394"/>
      <c r="U71" s="376"/>
      <c r="V71" s="376"/>
      <c r="W71" s="403"/>
      <c r="X71" s="368"/>
      <c r="Y71" s="363"/>
      <c r="Z71" s="95"/>
      <c r="AA71" s="32"/>
      <c r="AB71" s="3"/>
      <c r="AC71" s="3"/>
      <c r="AD71" s="186"/>
      <c r="AE71" s="95"/>
      <c r="AF71" s="95"/>
      <c r="AG71" s="343"/>
      <c r="AH71" s="343"/>
      <c r="AI71" s="343"/>
      <c r="AJ71" s="343"/>
      <c r="AK71" s="343"/>
      <c r="AL71" s="343"/>
      <c r="AM71" s="343"/>
      <c r="AN71" s="343"/>
      <c r="AO71" s="343"/>
      <c r="AP71" s="409"/>
      <c r="AQ71" s="290"/>
    </row>
    <row r="72" spans="1:43" ht="13.5" thickBot="1">
      <c r="A72" s="360">
        <f>A70+1</f>
        <v>3</v>
      </c>
      <c r="B72" s="381" t="str">
        <f>DenStatus!C44</f>
        <v>Art Explosion</v>
      </c>
      <c r="C72" s="342">
        <v>4</v>
      </c>
      <c r="D72" s="342">
        <v>9</v>
      </c>
      <c r="E72" s="181">
        <v>1</v>
      </c>
      <c r="F72" s="181">
        <v>2</v>
      </c>
      <c r="G72" s="182" t="s">
        <v>154</v>
      </c>
      <c r="H72" s="182" t="s">
        <v>155</v>
      </c>
      <c r="I72" s="182" t="s">
        <v>156</v>
      </c>
      <c r="J72" s="182" t="s">
        <v>157</v>
      </c>
      <c r="K72" s="182" t="s">
        <v>158</v>
      </c>
      <c r="L72" s="182" t="s">
        <v>159</v>
      </c>
      <c r="M72" s="182" t="s">
        <v>160</v>
      </c>
      <c r="N72" s="200"/>
      <c r="O72" s="201"/>
      <c r="P72" s="201"/>
      <c r="Q72" s="201"/>
      <c r="R72" s="201"/>
      <c r="S72" s="360">
        <f>COUNTA(E73:R73)</f>
        <v>0</v>
      </c>
      <c r="T72" s="360">
        <f>IF(SUM(AG72:AJ73)&gt;=AK72,1,0)</f>
        <v>0</v>
      </c>
      <c r="U72" s="375"/>
      <c r="V72" s="375"/>
      <c r="W72" s="402" t="str">
        <f>IF(AN72&gt;1,"ERROR",IF(AN72=1,"OK",""))</f>
        <v/>
      </c>
      <c r="X72" s="362"/>
      <c r="Y72" s="362"/>
      <c r="Z72" s="95"/>
      <c r="AA72" s="2"/>
      <c r="AB72" s="3"/>
      <c r="AC72" s="3"/>
      <c r="AD72" s="186"/>
      <c r="AE72" s="95"/>
      <c r="AF72" s="95"/>
      <c r="AG72" s="360">
        <f>IF(COUNTA(E73:F73)&gt;=2,1,0)</f>
        <v>0</v>
      </c>
      <c r="AH72" s="360">
        <f>IF(COUNTA(G73:M73)&gt;=2,1,0)</f>
        <v>0</v>
      </c>
      <c r="AI72" s="360"/>
      <c r="AJ72" s="360"/>
      <c r="AK72" s="360">
        <v>2</v>
      </c>
      <c r="AL72" s="360">
        <f>COUNTA(X72)</f>
        <v>0</v>
      </c>
      <c r="AM72" s="360">
        <f>COUNTA(Y72)</f>
        <v>0</v>
      </c>
      <c r="AN72" s="360">
        <f>SUM(AL72:AM73)</f>
        <v>0</v>
      </c>
      <c r="AO72" s="360">
        <f>IF(AN72&gt;1,0,IF(T72+AL72=2,1,0))</f>
        <v>0</v>
      </c>
      <c r="AP72" s="360">
        <f>IF(AN72&gt;1,0,IF(T72+AM72=2,1,0))</f>
        <v>0</v>
      </c>
      <c r="AQ72" s="95"/>
    </row>
    <row r="73" spans="1:43" ht="13.5" thickBot="1">
      <c r="A73" s="394"/>
      <c r="B73" s="396"/>
      <c r="C73" s="394"/>
      <c r="D73" s="394"/>
      <c r="E73" s="179"/>
      <c r="F73" s="179"/>
      <c r="G73" s="179"/>
      <c r="H73" s="179"/>
      <c r="I73" s="179"/>
      <c r="J73" s="179"/>
      <c r="K73" s="179"/>
      <c r="L73" s="179"/>
      <c r="M73" s="179"/>
      <c r="N73" s="202"/>
      <c r="O73" s="312"/>
      <c r="P73" s="312"/>
      <c r="Q73" s="312"/>
      <c r="R73" s="312"/>
      <c r="S73" s="394"/>
      <c r="T73" s="394"/>
      <c r="U73" s="376"/>
      <c r="V73" s="376"/>
      <c r="W73" s="403"/>
      <c r="X73" s="368"/>
      <c r="Y73" s="363"/>
      <c r="Z73" s="95"/>
      <c r="AA73" s="2"/>
      <c r="AB73" s="3"/>
      <c r="AC73" s="3"/>
      <c r="AD73" s="186"/>
      <c r="AE73" s="95"/>
      <c r="AF73" s="95"/>
      <c r="AG73" s="343"/>
      <c r="AH73" s="343"/>
      <c r="AI73" s="343"/>
      <c r="AJ73" s="343"/>
      <c r="AK73" s="343"/>
      <c r="AL73" s="343"/>
      <c r="AM73" s="343"/>
      <c r="AN73" s="343"/>
      <c r="AO73" s="343"/>
      <c r="AP73" s="343"/>
      <c r="AQ73" s="95"/>
    </row>
    <row r="74" spans="1:43" ht="13.5" thickBot="1">
      <c r="A74" s="360">
        <f>A72+1</f>
        <v>4</v>
      </c>
      <c r="B74" s="381" t="str">
        <f>DenStatus!C45</f>
        <v>Aware and Care</v>
      </c>
      <c r="C74" s="342">
        <v>5</v>
      </c>
      <c r="D74" s="342">
        <v>11</v>
      </c>
      <c r="E74" s="182">
        <v>1</v>
      </c>
      <c r="F74" s="182">
        <v>2</v>
      </c>
      <c r="G74" s="182">
        <v>3</v>
      </c>
      <c r="H74" s="182" t="s">
        <v>163</v>
      </c>
      <c r="I74" s="182" t="s">
        <v>164</v>
      </c>
      <c r="J74" s="182" t="s">
        <v>179</v>
      </c>
      <c r="K74" s="182" t="s">
        <v>180</v>
      </c>
      <c r="L74" s="182" t="s">
        <v>181</v>
      </c>
      <c r="M74" s="182" t="s">
        <v>182</v>
      </c>
      <c r="N74" s="182" t="s">
        <v>183</v>
      </c>
      <c r="O74" s="182" t="s">
        <v>184</v>
      </c>
      <c r="P74" s="201"/>
      <c r="Q74" s="201"/>
      <c r="R74" s="201"/>
      <c r="S74" s="360">
        <f>COUNTA(E75:R75)</f>
        <v>0</v>
      </c>
      <c r="T74" s="360">
        <f>IF(SUM(AG74:AJ75)&gt;=AK74,1,0)</f>
        <v>0</v>
      </c>
      <c r="U74" s="375"/>
      <c r="V74" s="375"/>
      <c r="W74" s="402" t="str">
        <f>IF(AN74&gt;1,"ERROR",IF(AN74=1,"OK",""))</f>
        <v/>
      </c>
      <c r="X74" s="362"/>
      <c r="Y74" s="362"/>
      <c r="Z74" s="95"/>
      <c r="AA74" s="2"/>
      <c r="AB74" s="3"/>
      <c r="AC74" s="3"/>
      <c r="AD74" s="186"/>
      <c r="AE74" s="95"/>
      <c r="AF74" s="95"/>
      <c r="AG74" s="360">
        <f>IF(COUNTA(E75:G75)&gt;=3,1,0)</f>
        <v>0</v>
      </c>
      <c r="AH74" s="360">
        <f>IF(COUNTA(H75:O75)&gt;=2,1,0)</f>
        <v>0</v>
      </c>
      <c r="AI74" s="360"/>
      <c r="AJ74" s="360"/>
      <c r="AK74" s="360">
        <v>2</v>
      </c>
      <c r="AL74" s="360">
        <f>COUNTA(X74)</f>
        <v>0</v>
      </c>
      <c r="AM74" s="360">
        <f>COUNTA(Y74)</f>
        <v>0</v>
      </c>
      <c r="AN74" s="360">
        <f>SUM(AL74:AM75)</f>
        <v>0</v>
      </c>
      <c r="AO74" s="360">
        <f>IF(AN74&gt;1,0,IF(T74+AL74=2,1,0))</f>
        <v>0</v>
      </c>
      <c r="AP74" s="360">
        <f>IF(AN74&gt;1,0,IF(T74+AM74=2,1,0))</f>
        <v>0</v>
      </c>
      <c r="AQ74" s="95"/>
    </row>
    <row r="75" spans="1:43" ht="13.5" thickBot="1">
      <c r="A75" s="394"/>
      <c r="B75" s="396"/>
      <c r="C75" s="394"/>
      <c r="D75" s="394"/>
      <c r="E75" s="179"/>
      <c r="F75" s="179"/>
      <c r="G75" s="179"/>
      <c r="H75" s="179"/>
      <c r="I75" s="179"/>
      <c r="J75" s="179"/>
      <c r="K75" s="179"/>
      <c r="L75" s="179"/>
      <c r="M75" s="179"/>
      <c r="N75" s="179"/>
      <c r="O75" s="179"/>
      <c r="P75" s="312"/>
      <c r="Q75" s="312"/>
      <c r="R75" s="312"/>
      <c r="S75" s="394"/>
      <c r="T75" s="394"/>
      <c r="U75" s="376"/>
      <c r="V75" s="376"/>
      <c r="W75" s="403"/>
      <c r="X75" s="368"/>
      <c r="Y75" s="363"/>
      <c r="Z75" s="95"/>
      <c r="AA75" s="2"/>
      <c r="AB75" s="3"/>
      <c r="AC75" s="3"/>
      <c r="AD75" s="186"/>
      <c r="AE75" s="95"/>
      <c r="AF75" s="95"/>
      <c r="AG75" s="343"/>
      <c r="AH75" s="343"/>
      <c r="AI75" s="343"/>
      <c r="AJ75" s="343"/>
      <c r="AK75" s="343"/>
      <c r="AL75" s="343"/>
      <c r="AM75" s="343"/>
      <c r="AN75" s="343"/>
      <c r="AO75" s="343"/>
      <c r="AP75" s="343"/>
      <c r="AQ75" s="95"/>
    </row>
    <row r="76" spans="1:43" ht="13.5" thickBot="1">
      <c r="A76" s="360">
        <f>A74+1</f>
        <v>5</v>
      </c>
      <c r="B76" s="381" t="str">
        <f>DenStatus!C46</f>
        <v>Build It</v>
      </c>
      <c r="C76" s="342">
        <v>4</v>
      </c>
      <c r="D76" s="342">
        <v>4</v>
      </c>
      <c r="E76" s="181">
        <v>1</v>
      </c>
      <c r="F76" s="181">
        <v>2</v>
      </c>
      <c r="G76" s="181">
        <v>3</v>
      </c>
      <c r="H76" s="181">
        <v>4</v>
      </c>
      <c r="I76" s="198"/>
      <c r="J76" s="199"/>
      <c r="K76" s="199"/>
      <c r="L76" s="199"/>
      <c r="M76" s="199"/>
      <c r="N76" s="199"/>
      <c r="O76" s="199"/>
      <c r="P76" s="199"/>
      <c r="Q76" s="199"/>
      <c r="R76" s="199"/>
      <c r="S76" s="360">
        <f>COUNTA(E77:R77)</f>
        <v>0</v>
      </c>
      <c r="T76" s="360">
        <f>IF(SUM(AG76:AJ77)&gt;=AK76,1,0)</f>
        <v>0</v>
      </c>
      <c r="U76" s="375"/>
      <c r="V76" s="375"/>
      <c r="W76" s="402" t="str">
        <f>IF(AN76&gt;1,"ERROR",IF(AN76=1,"OK",""))</f>
        <v/>
      </c>
      <c r="X76" s="362"/>
      <c r="Y76" s="362"/>
      <c r="Z76" s="95"/>
      <c r="AA76" s="2"/>
      <c r="AB76" s="3"/>
      <c r="AC76" s="3"/>
      <c r="AD76" s="186"/>
      <c r="AE76" s="95"/>
      <c r="AF76" s="95"/>
      <c r="AG76" s="360">
        <f>IF(COUNTA(E77:H77)&gt;=4,1,0)</f>
        <v>0</v>
      </c>
      <c r="AH76" s="360"/>
      <c r="AI76" s="360"/>
      <c r="AJ76" s="360"/>
      <c r="AK76" s="360">
        <v>1</v>
      </c>
      <c r="AL76" s="360">
        <f>COUNTA(X76)</f>
        <v>0</v>
      </c>
      <c r="AM76" s="360">
        <f>COUNTA(Y76)</f>
        <v>0</v>
      </c>
      <c r="AN76" s="360">
        <f>SUM(AL76:AM77)</f>
        <v>0</v>
      </c>
      <c r="AO76" s="360">
        <f>IF(AN76&gt;1,0,IF(T76+AL76=2,1,0))</f>
        <v>0</v>
      </c>
      <c r="AP76" s="360">
        <f>IF(AN76&gt;1,0,IF(T76+AM76=2,1,0))</f>
        <v>0</v>
      </c>
      <c r="AQ76" s="95"/>
    </row>
    <row r="77" spans="1:43" ht="13.5" thickBot="1">
      <c r="A77" s="394"/>
      <c r="B77" s="396"/>
      <c r="C77" s="394"/>
      <c r="D77" s="394"/>
      <c r="E77" s="179"/>
      <c r="F77" s="179"/>
      <c r="G77" s="179"/>
      <c r="H77" s="179"/>
      <c r="I77" s="196"/>
      <c r="J77" s="197"/>
      <c r="K77" s="197"/>
      <c r="L77" s="197"/>
      <c r="M77" s="197"/>
      <c r="N77" s="197"/>
      <c r="O77" s="197"/>
      <c r="P77" s="197"/>
      <c r="Q77" s="197"/>
      <c r="R77" s="197"/>
      <c r="S77" s="394"/>
      <c r="T77" s="394"/>
      <c r="U77" s="376"/>
      <c r="V77" s="376"/>
      <c r="W77" s="403"/>
      <c r="X77" s="368"/>
      <c r="Y77" s="363"/>
      <c r="Z77" s="95"/>
      <c r="AA77" s="2"/>
      <c r="AB77" s="3"/>
      <c r="AC77" s="3"/>
      <c r="AD77" s="186"/>
      <c r="AE77" s="95"/>
      <c r="AF77" s="95"/>
      <c r="AG77" s="343"/>
      <c r="AH77" s="343"/>
      <c r="AI77" s="343"/>
      <c r="AJ77" s="343"/>
      <c r="AK77" s="343"/>
      <c r="AL77" s="343"/>
      <c r="AM77" s="343"/>
      <c r="AN77" s="343"/>
      <c r="AO77" s="343"/>
      <c r="AP77" s="343"/>
      <c r="AQ77" s="95"/>
    </row>
    <row r="78" spans="1:43" ht="13.5" thickBot="1">
      <c r="A78" s="360">
        <f>A76+1</f>
        <v>6</v>
      </c>
      <c r="B78" s="381" t="str">
        <f>DenStatus!C47</f>
        <v>Build My Own Hero</v>
      </c>
      <c r="C78" s="342">
        <v>4</v>
      </c>
      <c r="D78" s="342">
        <v>6</v>
      </c>
      <c r="E78" s="181">
        <v>1</v>
      </c>
      <c r="F78" s="181">
        <v>2</v>
      </c>
      <c r="G78" s="181">
        <v>3</v>
      </c>
      <c r="H78" s="181">
        <v>4</v>
      </c>
      <c r="I78" s="181">
        <v>5</v>
      </c>
      <c r="J78" s="181">
        <v>6</v>
      </c>
      <c r="K78" s="198"/>
      <c r="L78" s="199"/>
      <c r="M78" s="199"/>
      <c r="N78" s="199"/>
      <c r="O78" s="199"/>
      <c r="P78" s="199"/>
      <c r="Q78" s="199"/>
      <c r="R78" s="199"/>
      <c r="S78" s="360">
        <f>COUNTA(E79:R79)</f>
        <v>0</v>
      </c>
      <c r="T78" s="360">
        <f>IF(SUM(AG78:AJ79)&gt;=AK78,1,0)</f>
        <v>0</v>
      </c>
      <c r="U78" s="375"/>
      <c r="V78" s="375"/>
      <c r="W78" s="402" t="str">
        <f>IF(AN78&gt;1,"ERROR",IF(AN78=1,"OK",""))</f>
        <v/>
      </c>
      <c r="X78" s="362"/>
      <c r="Y78" s="362"/>
      <c r="Z78" s="95"/>
      <c r="AA78" s="2"/>
      <c r="AB78" s="3"/>
      <c r="AC78" s="3"/>
      <c r="AD78" s="186"/>
      <c r="AE78" s="95"/>
      <c r="AF78" s="95"/>
      <c r="AG78" s="360">
        <f>IF(COUNTA(E79:G79)&gt;=3,1,0)</f>
        <v>0</v>
      </c>
      <c r="AH78" s="360">
        <f>IF(COUNTA(H79:J79)&gt;=1,1,0)</f>
        <v>0</v>
      </c>
      <c r="AI78" s="360"/>
      <c r="AJ78" s="360"/>
      <c r="AK78" s="360">
        <v>2</v>
      </c>
      <c r="AL78" s="360">
        <f>COUNTA(X78)</f>
        <v>0</v>
      </c>
      <c r="AM78" s="360">
        <f>COUNTA(Y78)</f>
        <v>0</v>
      </c>
      <c r="AN78" s="360">
        <f>SUM(AL78:AM79)</f>
        <v>0</v>
      </c>
      <c r="AO78" s="360">
        <f>IF(AN78&gt;1,0,IF(T78+AL78=2,1,0))</f>
        <v>0</v>
      </c>
      <c r="AP78" s="360">
        <f>IF(AN78&gt;1,0,IF(T78+AM78=2,1,0))</f>
        <v>0</v>
      </c>
      <c r="AQ78" s="95"/>
    </row>
    <row r="79" spans="1:43" ht="13.5" thickBot="1">
      <c r="A79" s="394"/>
      <c r="B79" s="396"/>
      <c r="C79" s="394"/>
      <c r="D79" s="394"/>
      <c r="E79" s="179"/>
      <c r="F79" s="179"/>
      <c r="G79" s="179"/>
      <c r="H79" s="179"/>
      <c r="I79" s="179"/>
      <c r="J79" s="179"/>
      <c r="K79" s="196"/>
      <c r="L79" s="197"/>
      <c r="M79" s="197"/>
      <c r="N79" s="197"/>
      <c r="O79" s="197"/>
      <c r="P79" s="197"/>
      <c r="Q79" s="197"/>
      <c r="R79" s="197"/>
      <c r="S79" s="394"/>
      <c r="T79" s="394"/>
      <c r="U79" s="376"/>
      <c r="V79" s="376"/>
      <c r="W79" s="403"/>
      <c r="X79" s="368"/>
      <c r="Y79" s="363"/>
      <c r="Z79" s="95"/>
      <c r="AA79" s="2"/>
      <c r="AB79" s="3"/>
      <c r="AC79" s="3"/>
      <c r="AD79" s="186"/>
      <c r="AE79" s="95"/>
      <c r="AF79" s="95"/>
      <c r="AG79" s="343"/>
      <c r="AH79" s="343"/>
      <c r="AI79" s="343"/>
      <c r="AJ79" s="343"/>
      <c r="AK79" s="343"/>
      <c r="AL79" s="343"/>
      <c r="AM79" s="343"/>
      <c r="AN79" s="343"/>
      <c r="AO79" s="343"/>
      <c r="AP79" s="343"/>
      <c r="AQ79" s="95"/>
    </row>
    <row r="80" spans="1:43" ht="13.5" thickBot="1">
      <c r="A80" s="360">
        <f>A78+1</f>
        <v>7</v>
      </c>
      <c r="B80" s="381" t="str">
        <f>DenStatus!C48</f>
        <v>Castaway</v>
      </c>
      <c r="C80" s="342">
        <v>6</v>
      </c>
      <c r="D80" s="342">
        <v>7</v>
      </c>
      <c r="E80" s="182" t="s">
        <v>169</v>
      </c>
      <c r="F80" s="182" t="s">
        <v>170</v>
      </c>
      <c r="G80" s="182" t="s">
        <v>171</v>
      </c>
      <c r="H80" s="182" t="s">
        <v>150</v>
      </c>
      <c r="I80" s="182" t="s">
        <v>151</v>
      </c>
      <c r="J80" s="182" t="s">
        <v>152</v>
      </c>
      <c r="K80" s="182" t="s">
        <v>153</v>
      </c>
      <c r="L80" s="199"/>
      <c r="M80" s="199"/>
      <c r="N80" s="199"/>
      <c r="O80" s="199"/>
      <c r="P80" s="199"/>
      <c r="Q80" s="199"/>
      <c r="R80" s="199"/>
      <c r="S80" s="360">
        <f>COUNTA(E81:R81)</f>
        <v>0</v>
      </c>
      <c r="T80" s="360">
        <f>IF(SUM(AG80:AJ81)&gt;=AK80,1,0)</f>
        <v>0</v>
      </c>
      <c r="U80" s="375"/>
      <c r="V80" s="375"/>
      <c r="W80" s="402" t="str">
        <f>IF(AN80&gt;1,"ERROR",IF(AN80=1,"OK",""))</f>
        <v/>
      </c>
      <c r="X80" s="362"/>
      <c r="Y80" s="362"/>
      <c r="Z80" s="95"/>
      <c r="AA80" s="2"/>
      <c r="AB80" s="3"/>
      <c r="AC80" s="3"/>
      <c r="AD80" s="186"/>
      <c r="AE80" s="95"/>
      <c r="AF80" s="95"/>
      <c r="AG80" s="360">
        <f>IF(COUNTA(E81)&gt;=1,1,0)</f>
        <v>0</v>
      </c>
      <c r="AH80" s="360">
        <f>IF(COUNTA(F81:G81)&gt;=1,1,0)</f>
        <v>0</v>
      </c>
      <c r="AI80" s="360">
        <f>IF(COUNTA(H81:K81)&gt;=4,1,0)</f>
        <v>0</v>
      </c>
      <c r="AJ80" s="360"/>
      <c r="AK80" s="360">
        <v>3</v>
      </c>
      <c r="AL80" s="360">
        <f>COUNTA(X80)</f>
        <v>0</v>
      </c>
      <c r="AM80" s="360">
        <f>COUNTA(Y80)</f>
        <v>0</v>
      </c>
      <c r="AN80" s="360">
        <f>SUM(AL80:AM81)</f>
        <v>0</v>
      </c>
      <c r="AO80" s="360">
        <f>IF(AN80&gt;1,0,IF(T80+AL80=2,1,0))</f>
        <v>0</v>
      </c>
      <c r="AP80" s="360">
        <f>IF(AN80&gt;1,0,IF(T80+AM80=2,1,0))</f>
        <v>0</v>
      </c>
      <c r="AQ80" s="95"/>
    </row>
    <row r="81" spans="1:43" ht="13.5" thickBot="1">
      <c r="A81" s="394"/>
      <c r="B81" s="396"/>
      <c r="C81" s="394"/>
      <c r="D81" s="394"/>
      <c r="E81" s="179"/>
      <c r="F81" s="179"/>
      <c r="G81" s="179"/>
      <c r="H81" s="179"/>
      <c r="I81" s="179"/>
      <c r="J81" s="179"/>
      <c r="K81" s="179"/>
      <c r="L81" s="197"/>
      <c r="M81" s="197"/>
      <c r="N81" s="197"/>
      <c r="O81" s="197"/>
      <c r="P81" s="197"/>
      <c r="Q81" s="197"/>
      <c r="R81" s="197"/>
      <c r="S81" s="394"/>
      <c r="T81" s="394"/>
      <c r="U81" s="376"/>
      <c r="V81" s="376"/>
      <c r="W81" s="403"/>
      <c r="X81" s="368"/>
      <c r="Y81" s="363"/>
      <c r="Z81" s="95"/>
      <c r="AA81" s="2"/>
      <c r="AB81" s="3"/>
      <c r="AC81" s="3"/>
      <c r="AD81" s="186"/>
      <c r="AE81" s="95"/>
      <c r="AF81" s="95"/>
      <c r="AG81" s="343"/>
      <c r="AH81" s="343"/>
      <c r="AI81" s="343"/>
      <c r="AJ81" s="343"/>
      <c r="AK81" s="343"/>
      <c r="AL81" s="343"/>
      <c r="AM81" s="343"/>
      <c r="AN81" s="343"/>
      <c r="AO81" s="343"/>
      <c r="AP81" s="343"/>
      <c r="AQ81" s="95"/>
    </row>
    <row r="82" spans="1:43" ht="13.5" thickBot="1">
      <c r="A82" s="360">
        <f>A80+1</f>
        <v>8</v>
      </c>
      <c r="B82" s="381" t="str">
        <f>DenStatus!C49</f>
        <v>Earth Rocks!</v>
      </c>
      <c r="C82" s="342">
        <v>11</v>
      </c>
      <c r="D82" s="342">
        <v>11</v>
      </c>
      <c r="E82" s="182" t="s">
        <v>169</v>
      </c>
      <c r="F82" s="182" t="s">
        <v>170</v>
      </c>
      <c r="G82" s="182">
        <v>2</v>
      </c>
      <c r="H82" s="182" t="s">
        <v>154</v>
      </c>
      <c r="I82" s="182" t="s">
        <v>155</v>
      </c>
      <c r="J82" s="182" t="s">
        <v>156</v>
      </c>
      <c r="K82" s="182" t="s">
        <v>163</v>
      </c>
      <c r="L82" s="182" t="s">
        <v>164</v>
      </c>
      <c r="M82" s="182">
        <v>5</v>
      </c>
      <c r="N82" s="182" t="s">
        <v>176</v>
      </c>
      <c r="O82" s="182" t="s">
        <v>177</v>
      </c>
      <c r="P82" s="199"/>
      <c r="Q82" s="199"/>
      <c r="R82" s="221"/>
      <c r="S82" s="360">
        <f>COUNTA(E83:R83)</f>
        <v>0</v>
      </c>
      <c r="T82" s="360">
        <f>IF(SUM(AG82:AJ83)&gt;=AK82,1,0)</f>
        <v>0</v>
      </c>
      <c r="U82" s="340"/>
      <c r="V82" s="375"/>
      <c r="W82" s="404" t="str">
        <f>IF(AN82&gt;1,"ERROR",IF(AN82=1,"OK",""))</f>
        <v/>
      </c>
      <c r="X82" s="362"/>
      <c r="Y82" s="362"/>
      <c r="Z82" s="95"/>
      <c r="AA82" s="2"/>
      <c r="AB82" s="3"/>
      <c r="AC82" s="3"/>
      <c r="AD82" s="186"/>
      <c r="AE82" s="95"/>
      <c r="AF82" s="95"/>
      <c r="AG82" s="360">
        <f>IF(COUNTA(E83:O83)&gt;=11,1,0)</f>
        <v>0</v>
      </c>
      <c r="AH82" s="360"/>
      <c r="AI82" s="360"/>
      <c r="AJ82" s="360"/>
      <c r="AK82" s="360">
        <v>1</v>
      </c>
      <c r="AL82" s="360">
        <f>COUNTA(X82)</f>
        <v>0</v>
      </c>
      <c r="AM82" s="360">
        <f>COUNTA(Y82)</f>
        <v>0</v>
      </c>
      <c r="AN82" s="360">
        <f>SUM(AL82:AM83)</f>
        <v>0</v>
      </c>
      <c r="AO82" s="360">
        <f>IF(AN82&gt;1,0,IF(T82+AL82=2,1,0))</f>
        <v>0</v>
      </c>
      <c r="AP82" s="360">
        <f>IF(AN82&gt;1,0,IF(T82+AM82=2,1,0))</f>
        <v>0</v>
      </c>
      <c r="AQ82" s="95"/>
    </row>
    <row r="83" spans="1:43" ht="13.5" thickBot="1">
      <c r="A83" s="397"/>
      <c r="B83" s="382"/>
      <c r="C83" s="379"/>
      <c r="D83" s="379"/>
      <c r="E83" s="5"/>
      <c r="F83" s="5"/>
      <c r="G83" s="5"/>
      <c r="H83" s="5"/>
      <c r="I83" s="5"/>
      <c r="J83" s="5"/>
      <c r="K83" s="5"/>
      <c r="L83" s="5"/>
      <c r="M83" s="5"/>
      <c r="N83" s="5"/>
      <c r="O83" s="5"/>
      <c r="P83" s="197"/>
      <c r="Q83" s="197"/>
      <c r="R83" s="53"/>
      <c r="S83" s="397"/>
      <c r="T83" s="397"/>
      <c r="U83" s="385"/>
      <c r="V83" s="393"/>
      <c r="W83" s="405"/>
      <c r="X83" s="368"/>
      <c r="Y83" s="363"/>
      <c r="Z83" s="95"/>
      <c r="AA83" s="2"/>
      <c r="AB83" s="3"/>
      <c r="AC83" s="3"/>
      <c r="AD83" s="186"/>
      <c r="AE83" s="95"/>
      <c r="AF83" s="95"/>
      <c r="AG83" s="328"/>
      <c r="AH83" s="328"/>
      <c r="AI83" s="328"/>
      <c r="AJ83" s="328"/>
      <c r="AK83" s="328"/>
      <c r="AL83" s="328"/>
      <c r="AM83" s="328"/>
      <c r="AN83" s="328"/>
      <c r="AO83" s="328"/>
      <c r="AP83" s="328"/>
      <c r="AQ83" s="95"/>
    </row>
    <row r="84" spans="1:43" ht="13.5" thickBot="1">
      <c r="A84" s="360">
        <f>A82+1</f>
        <v>9</v>
      </c>
      <c r="B84" s="381" t="str">
        <f>DenStatus!C50</f>
        <v>Engineer</v>
      </c>
      <c r="C84" s="342">
        <v>4</v>
      </c>
      <c r="D84" s="342">
        <v>6</v>
      </c>
      <c r="E84" s="181">
        <v>1</v>
      </c>
      <c r="F84" s="182" t="s">
        <v>150</v>
      </c>
      <c r="G84" s="182" t="s">
        <v>151</v>
      </c>
      <c r="H84" s="182" t="s">
        <v>152</v>
      </c>
      <c r="I84" s="181">
        <v>3</v>
      </c>
      <c r="J84" s="181">
        <v>4</v>
      </c>
      <c r="K84" s="198"/>
      <c r="L84" s="199"/>
      <c r="M84" s="199"/>
      <c r="N84" s="199"/>
      <c r="O84" s="199"/>
      <c r="P84" s="199"/>
      <c r="Q84" s="199"/>
      <c r="R84" s="199"/>
      <c r="S84" s="360">
        <f>COUNTA(E85:R85)</f>
        <v>0</v>
      </c>
      <c r="T84" s="360">
        <f>IF(SUM(AG84:AJ85)&gt;=AK84,1,0)</f>
        <v>0</v>
      </c>
      <c r="U84" s="375"/>
      <c r="V84" s="375"/>
      <c r="W84" s="402" t="str">
        <f>IF(AN84&gt;1,"ERROR",IF(AN84=1,"OK",""))</f>
        <v/>
      </c>
      <c r="X84" s="362"/>
      <c r="Y84" s="362"/>
      <c r="Z84" s="95"/>
      <c r="AA84" s="2"/>
      <c r="AB84" s="3"/>
      <c r="AC84" s="3"/>
      <c r="AD84" s="186"/>
      <c r="AE84" s="95"/>
      <c r="AF84" s="95"/>
      <c r="AG84" s="360">
        <f>IF(COUNTA(E85:H85)&gt;=4,1,0)</f>
        <v>0</v>
      </c>
      <c r="AH84" s="360"/>
      <c r="AI84" s="360"/>
      <c r="AJ84" s="360"/>
      <c r="AK84" s="360">
        <v>1</v>
      </c>
      <c r="AL84" s="360">
        <f>COUNTA(X84)</f>
        <v>0</v>
      </c>
      <c r="AM84" s="360">
        <f>COUNTA(Y84)</f>
        <v>0</v>
      </c>
      <c r="AN84" s="360">
        <f>SUM(AL84:AM85)</f>
        <v>0</v>
      </c>
      <c r="AO84" s="360">
        <f>IF(AN84&gt;1,0,IF(T84+AL84=2,1,0))</f>
        <v>0</v>
      </c>
      <c r="AP84" s="360">
        <f>IF(AN84&gt;1,0,IF(T84+AM84=2,1,0))</f>
        <v>0</v>
      </c>
      <c r="AQ84" s="95"/>
    </row>
    <row r="85" spans="1:43" ht="13.5" thickBot="1">
      <c r="A85" s="394"/>
      <c r="B85" s="396"/>
      <c r="C85" s="394"/>
      <c r="D85" s="394"/>
      <c r="E85" s="179"/>
      <c r="F85" s="179"/>
      <c r="G85" s="179"/>
      <c r="H85" s="179"/>
      <c r="I85" s="179"/>
      <c r="J85" s="179"/>
      <c r="K85" s="196"/>
      <c r="L85" s="197"/>
      <c r="M85" s="197"/>
      <c r="N85" s="197"/>
      <c r="O85" s="197"/>
      <c r="P85" s="197"/>
      <c r="Q85" s="197"/>
      <c r="R85" s="197"/>
      <c r="S85" s="394"/>
      <c r="T85" s="394"/>
      <c r="U85" s="376"/>
      <c r="V85" s="376"/>
      <c r="W85" s="403"/>
      <c r="X85" s="368"/>
      <c r="Y85" s="363"/>
      <c r="Z85" s="95"/>
      <c r="AA85" s="2"/>
      <c r="AB85" s="3"/>
      <c r="AC85" s="3"/>
      <c r="AD85" s="186"/>
      <c r="AE85" s="95"/>
      <c r="AF85" s="95"/>
      <c r="AG85" s="343"/>
      <c r="AH85" s="343"/>
      <c r="AI85" s="343"/>
      <c r="AJ85" s="343"/>
      <c r="AK85" s="343"/>
      <c r="AL85" s="343"/>
      <c r="AM85" s="343"/>
      <c r="AN85" s="343"/>
      <c r="AO85" s="343"/>
      <c r="AP85" s="343"/>
      <c r="AQ85" s="95"/>
    </row>
    <row r="86" spans="1:43" ht="13.5" thickBot="1">
      <c r="A86" s="360">
        <f>A84+1</f>
        <v>10</v>
      </c>
      <c r="B86" s="381" t="str">
        <f>DenStatus!C51</f>
        <v>Fix It</v>
      </c>
      <c r="C86" s="342">
        <v>15</v>
      </c>
      <c r="D86" s="342">
        <v>28</v>
      </c>
      <c r="E86" s="181">
        <v>1</v>
      </c>
      <c r="F86" s="182" t="s">
        <v>150</v>
      </c>
      <c r="G86" s="182" t="s">
        <v>151</v>
      </c>
      <c r="H86" s="182" t="s">
        <v>152</v>
      </c>
      <c r="I86" s="182" t="s">
        <v>154</v>
      </c>
      <c r="J86" s="182" t="s">
        <v>155</v>
      </c>
      <c r="K86" s="182" t="s">
        <v>156</v>
      </c>
      <c r="L86" s="182" t="s">
        <v>163</v>
      </c>
      <c r="M86" s="182" t="s">
        <v>164</v>
      </c>
      <c r="N86" s="182" t="s">
        <v>179</v>
      </c>
      <c r="O86" s="182" t="s">
        <v>180</v>
      </c>
      <c r="P86" s="182" t="s">
        <v>181</v>
      </c>
      <c r="Q86" s="182" t="s">
        <v>182</v>
      </c>
      <c r="R86" s="182" t="s">
        <v>183</v>
      </c>
      <c r="S86" s="360">
        <f>SUM(COUNTA(E87:R87)+COUNTA(E89:R89))</f>
        <v>0</v>
      </c>
      <c r="T86" s="360">
        <f>IF(SUM(AG86:AJ89)&gt;=AK86,1,0)</f>
        <v>0</v>
      </c>
      <c r="U86" s="340"/>
      <c r="V86" s="375"/>
      <c r="W86" s="404"/>
      <c r="X86" s="362"/>
      <c r="Y86" s="362"/>
      <c r="Z86" s="95"/>
      <c r="AA86" s="2"/>
      <c r="AB86" s="3"/>
      <c r="AC86" s="3"/>
      <c r="AD86" s="186"/>
      <c r="AE86" s="95"/>
      <c r="AF86" s="95"/>
      <c r="AG86" s="360">
        <f>IF(COUNTA(E87:K87)&gt;=7,1,0)</f>
        <v>0</v>
      </c>
      <c r="AH86" s="360">
        <f>IF(SUM(COUNTA(L87:R87)+COUNTA(E89:R89))&gt;=8,1,0)</f>
        <v>0</v>
      </c>
      <c r="AI86" s="360"/>
      <c r="AJ86" s="360"/>
      <c r="AK86" s="360">
        <v>2</v>
      </c>
      <c r="AL86" s="360">
        <f>COUNTA(X86)</f>
        <v>0</v>
      </c>
      <c r="AM86" s="360">
        <f>COUNTA(Y86)</f>
        <v>0</v>
      </c>
      <c r="AN86" s="360">
        <f>SUM(AL86:AM89)</f>
        <v>0</v>
      </c>
      <c r="AO86" s="360">
        <f>IF(AN86&gt;1,0,IF(T86+AL86=2,1,0))</f>
        <v>0</v>
      </c>
      <c r="AP86" s="360">
        <f>IF(AN86&gt;1,0,IF(T86+AM86=2,1,0))</f>
        <v>0</v>
      </c>
      <c r="AQ86" s="95"/>
    </row>
    <row r="87" spans="1:43" ht="13.5" thickBot="1">
      <c r="A87" s="389"/>
      <c r="B87" s="391"/>
      <c r="C87" s="389"/>
      <c r="D87" s="389"/>
      <c r="E87" s="31"/>
      <c r="F87" s="31"/>
      <c r="G87" s="31"/>
      <c r="H87" s="31"/>
      <c r="I87" s="31"/>
      <c r="J87" s="31"/>
      <c r="K87" s="31"/>
      <c r="L87" s="31"/>
      <c r="M87" s="31"/>
      <c r="N87" s="31"/>
      <c r="O87" s="31"/>
      <c r="P87" s="31"/>
      <c r="Q87" s="31"/>
      <c r="R87" s="31"/>
      <c r="S87" s="389"/>
      <c r="T87" s="389"/>
      <c r="U87" s="393"/>
      <c r="V87" s="393"/>
      <c r="W87" s="405"/>
      <c r="X87" s="363"/>
      <c r="Y87" s="363"/>
      <c r="Z87" s="95"/>
      <c r="AA87" s="2"/>
      <c r="AB87" s="3"/>
      <c r="AC87" s="3"/>
      <c r="AD87" s="186"/>
      <c r="AE87" s="95"/>
      <c r="AF87" s="95"/>
      <c r="AG87" s="328"/>
      <c r="AH87" s="328"/>
      <c r="AI87" s="328"/>
      <c r="AJ87" s="328"/>
      <c r="AK87" s="328"/>
      <c r="AL87" s="328"/>
      <c r="AM87" s="328"/>
      <c r="AN87" s="328"/>
      <c r="AO87" s="328"/>
      <c r="AP87" s="328"/>
      <c r="AQ87" s="95"/>
    </row>
    <row r="88" spans="1:43" ht="13.5" thickBot="1">
      <c r="A88" s="328"/>
      <c r="B88" s="347"/>
      <c r="C88" s="328"/>
      <c r="D88" s="328"/>
      <c r="E88" s="50" t="s">
        <v>184</v>
      </c>
      <c r="F88" s="50" t="s">
        <v>185</v>
      </c>
      <c r="G88" s="50" t="s">
        <v>186</v>
      </c>
      <c r="H88" s="50" t="s">
        <v>187</v>
      </c>
      <c r="I88" s="50" t="s">
        <v>188</v>
      </c>
      <c r="J88" s="50" t="s">
        <v>189</v>
      </c>
      <c r="K88" s="50" t="s">
        <v>190</v>
      </c>
      <c r="L88" s="50" t="s">
        <v>191</v>
      </c>
      <c r="M88" s="50" t="s">
        <v>192</v>
      </c>
      <c r="N88" s="50" t="s">
        <v>193</v>
      </c>
      <c r="O88" s="50" t="s">
        <v>194</v>
      </c>
      <c r="P88" s="50" t="s">
        <v>195</v>
      </c>
      <c r="Q88" s="50" t="s">
        <v>196</v>
      </c>
      <c r="R88" s="50" t="s">
        <v>197</v>
      </c>
      <c r="S88" s="328"/>
      <c r="T88" s="328"/>
      <c r="U88" s="328"/>
      <c r="V88" s="328"/>
      <c r="W88" s="405"/>
      <c r="X88" s="363"/>
      <c r="Y88" s="363"/>
      <c r="Z88" s="95"/>
      <c r="AA88" s="2"/>
      <c r="AB88" s="3"/>
      <c r="AC88" s="3"/>
      <c r="AD88" s="186"/>
      <c r="AE88" s="95"/>
      <c r="AF88" s="95"/>
      <c r="AG88" s="328"/>
      <c r="AH88" s="328"/>
      <c r="AI88" s="328"/>
      <c r="AJ88" s="328"/>
      <c r="AK88" s="328"/>
      <c r="AL88" s="328"/>
      <c r="AM88" s="328"/>
      <c r="AN88" s="328"/>
      <c r="AO88" s="328"/>
      <c r="AP88" s="328"/>
      <c r="AQ88" s="95"/>
    </row>
    <row r="89" spans="1:43" ht="13.5" thickBot="1">
      <c r="A89" s="343"/>
      <c r="B89" s="348"/>
      <c r="C89" s="343"/>
      <c r="D89" s="343"/>
      <c r="E89" s="190"/>
      <c r="F89" s="190"/>
      <c r="G89" s="190"/>
      <c r="H89" s="190"/>
      <c r="I89" s="190"/>
      <c r="J89" s="190"/>
      <c r="K89" s="190"/>
      <c r="L89" s="190"/>
      <c r="M89" s="190"/>
      <c r="N89" s="190"/>
      <c r="O89" s="190"/>
      <c r="P89" s="190"/>
      <c r="Q89" s="190"/>
      <c r="R89" s="190"/>
      <c r="S89" s="343"/>
      <c r="T89" s="343"/>
      <c r="U89" s="343"/>
      <c r="V89" s="343"/>
      <c r="W89" s="407"/>
      <c r="X89" s="363"/>
      <c r="Y89" s="363"/>
      <c r="Z89" s="95"/>
      <c r="AA89" s="2"/>
      <c r="AB89" s="3"/>
      <c r="AC89" s="3"/>
      <c r="AD89" s="186"/>
      <c r="AE89" s="95"/>
      <c r="AF89" s="95"/>
      <c r="AG89" s="343"/>
      <c r="AH89" s="343"/>
      <c r="AI89" s="343"/>
      <c r="AJ89" s="343"/>
      <c r="AK89" s="343"/>
      <c r="AL89" s="343"/>
      <c r="AM89" s="343"/>
      <c r="AN89" s="343"/>
      <c r="AO89" s="343"/>
      <c r="AP89" s="343"/>
      <c r="AQ89" s="95"/>
    </row>
    <row r="90" spans="1:43" ht="13.5" thickBot="1">
      <c r="A90" s="360">
        <v>11</v>
      </c>
      <c r="B90" s="381" t="str">
        <f>DenStatus!C52</f>
        <v>Game Design</v>
      </c>
      <c r="C90" s="342">
        <v>4</v>
      </c>
      <c r="D90" s="342">
        <v>4</v>
      </c>
      <c r="E90" s="181">
        <v>1</v>
      </c>
      <c r="F90" s="181">
        <v>2</v>
      </c>
      <c r="G90" s="181">
        <v>3</v>
      </c>
      <c r="H90" s="181">
        <v>4</v>
      </c>
      <c r="I90" s="198"/>
      <c r="J90" s="199"/>
      <c r="K90" s="199"/>
      <c r="L90" s="199"/>
      <c r="M90" s="199"/>
      <c r="N90" s="199"/>
      <c r="O90" s="199"/>
      <c r="P90" s="199"/>
      <c r="Q90" s="199"/>
      <c r="R90" s="199"/>
      <c r="S90" s="360">
        <f>COUNTA(E91:R91)</f>
        <v>0</v>
      </c>
      <c r="T90" s="360">
        <f>IF(SUM(AG90:AJ91)&gt;=AK90,1,0)</f>
        <v>0</v>
      </c>
      <c r="U90" s="375"/>
      <c r="V90" s="375"/>
      <c r="W90" s="402" t="str">
        <f>IF(AN90&gt;1,"ERROR",IF(AN90=1,"OK",""))</f>
        <v/>
      </c>
      <c r="X90" s="362"/>
      <c r="Y90" s="362"/>
      <c r="Z90" s="95"/>
      <c r="AA90" s="2"/>
      <c r="AB90" s="3"/>
      <c r="AC90" s="3"/>
      <c r="AD90" s="186"/>
      <c r="AE90" s="95"/>
      <c r="AF90" s="95"/>
      <c r="AG90" s="360">
        <f>IF(COUNTA(E91:H91)&gt;=4,1,0)</f>
        <v>0</v>
      </c>
      <c r="AH90" s="360"/>
      <c r="AI90" s="360"/>
      <c r="AJ90" s="360"/>
      <c r="AK90" s="360">
        <v>1</v>
      </c>
      <c r="AL90" s="360">
        <f>COUNTA(X90)</f>
        <v>0</v>
      </c>
      <c r="AM90" s="360">
        <f>COUNTA(Y90)</f>
        <v>0</v>
      </c>
      <c r="AN90" s="360">
        <f>SUM(AL90:AM91)</f>
        <v>0</v>
      </c>
      <c r="AO90" s="360">
        <f>IF(AN90&gt;1,0,IF(T90+AL90=2,1,0))</f>
        <v>0</v>
      </c>
      <c r="AP90" s="360">
        <f>IF(AN90&gt;1,0,IF(T90+AM90=2,1,0))</f>
        <v>0</v>
      </c>
      <c r="AQ90" s="95"/>
    </row>
    <row r="91" spans="1:43" ht="13.5" thickBot="1">
      <c r="A91" s="394"/>
      <c r="B91" s="396"/>
      <c r="C91" s="394"/>
      <c r="D91" s="394"/>
      <c r="E91" s="179"/>
      <c r="F91" s="179"/>
      <c r="G91" s="179"/>
      <c r="H91" s="179"/>
      <c r="I91" s="196"/>
      <c r="J91" s="197"/>
      <c r="K91" s="197"/>
      <c r="L91" s="197"/>
      <c r="M91" s="197"/>
      <c r="N91" s="197"/>
      <c r="O91" s="197"/>
      <c r="P91" s="197"/>
      <c r="Q91" s="197"/>
      <c r="R91" s="197"/>
      <c r="S91" s="394"/>
      <c r="T91" s="394"/>
      <c r="U91" s="376"/>
      <c r="V91" s="376"/>
      <c r="W91" s="403"/>
      <c r="X91" s="368"/>
      <c r="Y91" s="363"/>
      <c r="Z91" s="95"/>
      <c r="AA91" s="2"/>
      <c r="AB91" s="3"/>
      <c r="AC91" s="3"/>
      <c r="AD91" s="186"/>
      <c r="AE91" s="95"/>
      <c r="AF91" s="95"/>
      <c r="AG91" s="343"/>
      <c r="AH91" s="343"/>
      <c r="AI91" s="343"/>
      <c r="AJ91" s="343"/>
      <c r="AK91" s="343"/>
      <c r="AL91" s="343"/>
      <c r="AM91" s="343"/>
      <c r="AN91" s="343"/>
      <c r="AO91" s="343"/>
      <c r="AP91" s="343"/>
      <c r="AQ91" s="95"/>
    </row>
    <row r="92" spans="1:43" ht="13.5" thickBot="1">
      <c r="A92" s="360">
        <v>12</v>
      </c>
      <c r="B92" s="381" t="str">
        <f>DenStatus!C53</f>
        <v>Into the Wild</v>
      </c>
      <c r="C92" s="399" t="s">
        <v>326</v>
      </c>
      <c r="D92" s="342">
        <v>12</v>
      </c>
      <c r="E92" s="181">
        <v>1</v>
      </c>
      <c r="F92" s="181">
        <v>2</v>
      </c>
      <c r="G92" s="181">
        <v>3</v>
      </c>
      <c r="H92" s="181">
        <v>4</v>
      </c>
      <c r="I92" s="181">
        <v>5</v>
      </c>
      <c r="J92" s="181">
        <v>6</v>
      </c>
      <c r="K92" s="182" t="s">
        <v>166</v>
      </c>
      <c r="L92" s="182" t="s">
        <v>167</v>
      </c>
      <c r="M92" s="182" t="s">
        <v>168</v>
      </c>
      <c r="N92" s="181">
        <v>8</v>
      </c>
      <c r="O92" s="182" t="s">
        <v>198</v>
      </c>
      <c r="P92" s="182" t="s">
        <v>199</v>
      </c>
      <c r="Q92" s="198"/>
      <c r="R92" s="199"/>
      <c r="S92" s="360">
        <f>COUNTA(E93:R93)</f>
        <v>0</v>
      </c>
      <c r="T92" s="360">
        <f>IF(SUM(AG92:AJ93)&gt;=AK92,1,0)</f>
        <v>0</v>
      </c>
      <c r="U92" s="375"/>
      <c r="V92" s="375"/>
      <c r="W92" s="402" t="str">
        <f>IF(AN92&gt;1,"ERROR",IF(AN92=1,"OK",""))</f>
        <v/>
      </c>
      <c r="X92" s="362"/>
      <c r="Y92" s="362"/>
      <c r="Z92" s="95"/>
      <c r="AA92" s="32"/>
      <c r="AB92" s="3"/>
      <c r="AC92" s="3"/>
      <c r="AD92" s="186"/>
      <c r="AE92" s="95"/>
      <c r="AF92" s="95"/>
      <c r="AG92" s="360">
        <f>COUNTA(E93:J93)</f>
        <v>0</v>
      </c>
      <c r="AH92" s="360">
        <f>IF(COUNTA(K93:M93)&gt;=2,1,0)</f>
        <v>0</v>
      </c>
      <c r="AI92" s="360">
        <f>COUNTA(N93)</f>
        <v>0</v>
      </c>
      <c r="AJ92" s="360">
        <f>IF(COUNTA(O93:P93)&gt;=1,1,0)</f>
        <v>0</v>
      </c>
      <c r="AK92" s="360">
        <v>6</v>
      </c>
      <c r="AL92" s="360">
        <f>COUNTA(X92)</f>
        <v>0</v>
      </c>
      <c r="AM92" s="360">
        <f>COUNTA(Y92)</f>
        <v>0</v>
      </c>
      <c r="AN92" s="360">
        <f>SUM(AL92:AM93)</f>
        <v>0</v>
      </c>
      <c r="AO92" s="360">
        <f>IF(AN92&gt;1,0,IF(T92+AL92=2,1,0))</f>
        <v>0</v>
      </c>
      <c r="AP92" s="360">
        <f>IF(AN92&gt;1,0,IF(T92+AM92=2,1,0))</f>
        <v>0</v>
      </c>
      <c r="AQ92" s="95"/>
    </row>
    <row r="93" spans="1:43" ht="13.5" thickBot="1">
      <c r="A93" s="394"/>
      <c r="B93" s="396"/>
      <c r="C93" s="394"/>
      <c r="D93" s="394"/>
      <c r="E93" s="179"/>
      <c r="F93" s="179"/>
      <c r="G93" s="179"/>
      <c r="H93" s="179"/>
      <c r="I93" s="179"/>
      <c r="J93" s="179"/>
      <c r="K93" s="179"/>
      <c r="L93" s="179"/>
      <c r="M93" s="179"/>
      <c r="N93" s="179"/>
      <c r="O93" s="179"/>
      <c r="P93" s="179"/>
      <c r="Q93" s="196"/>
      <c r="R93" s="197"/>
      <c r="S93" s="394"/>
      <c r="T93" s="394"/>
      <c r="U93" s="376"/>
      <c r="V93" s="376"/>
      <c r="W93" s="403"/>
      <c r="X93" s="368"/>
      <c r="Y93" s="363"/>
      <c r="Z93" s="95"/>
      <c r="AA93" s="32"/>
      <c r="AB93" s="3"/>
      <c r="AC93" s="3"/>
      <c r="AD93" s="186"/>
      <c r="AE93" s="95"/>
      <c r="AF93" s="95"/>
      <c r="AG93" s="343"/>
      <c r="AH93" s="343"/>
      <c r="AI93" s="343"/>
      <c r="AJ93" s="343"/>
      <c r="AK93" s="343"/>
      <c r="AL93" s="343"/>
      <c r="AM93" s="343"/>
      <c r="AN93" s="343"/>
      <c r="AO93" s="343"/>
      <c r="AP93" s="343"/>
      <c r="AQ93" s="95"/>
    </row>
    <row r="94" spans="1:43" ht="13.5" thickBot="1">
      <c r="A94" s="360">
        <v>13</v>
      </c>
      <c r="B94" s="381" t="str">
        <f>DenStatus!C54</f>
        <v>Into the Woods</v>
      </c>
      <c r="C94" s="342">
        <v>5</v>
      </c>
      <c r="D94" s="342">
        <v>7</v>
      </c>
      <c r="E94" s="189">
        <v>1</v>
      </c>
      <c r="F94" s="189">
        <v>2</v>
      </c>
      <c r="G94" s="189">
        <v>3</v>
      </c>
      <c r="H94" s="189">
        <v>4</v>
      </c>
      <c r="I94" s="189">
        <v>5</v>
      </c>
      <c r="J94" s="189">
        <v>6</v>
      </c>
      <c r="K94" s="189">
        <v>7</v>
      </c>
      <c r="L94" s="198"/>
      <c r="M94" s="199"/>
      <c r="N94" s="199"/>
      <c r="O94" s="199"/>
      <c r="P94" s="199"/>
      <c r="Q94" s="199"/>
      <c r="R94" s="199"/>
      <c r="S94" s="360">
        <f>COUNTA(E95:R95)</f>
        <v>0</v>
      </c>
      <c r="T94" s="360">
        <f>IF(SUM(AG94:AJ95)&gt;=AK94,1,0)</f>
        <v>0</v>
      </c>
      <c r="U94" s="375"/>
      <c r="V94" s="375"/>
      <c r="W94" s="402" t="str">
        <f>IF(AN94&gt;1,"ERROR",IF(AN94=1,"OK",""))</f>
        <v/>
      </c>
      <c r="X94" s="362"/>
      <c r="Y94" s="362"/>
      <c r="Z94" s="95"/>
      <c r="AA94" s="2"/>
      <c r="AB94" s="3"/>
      <c r="AC94" s="3"/>
      <c r="AD94" s="186"/>
      <c r="AE94" s="95"/>
      <c r="AF94" s="95"/>
      <c r="AG94" s="360">
        <f>IF(COUNTA(E95:H95)&gt;=4,1,0)</f>
        <v>0</v>
      </c>
      <c r="AH94" s="360">
        <f>IF(COUNTA(I95:K95)&gt;=1,1,0)</f>
        <v>0</v>
      </c>
      <c r="AI94" s="360"/>
      <c r="AJ94" s="360"/>
      <c r="AK94" s="360">
        <v>2</v>
      </c>
      <c r="AL94" s="360">
        <f>COUNTA(X94)</f>
        <v>0</v>
      </c>
      <c r="AM94" s="360">
        <f>COUNTA(Y94)</f>
        <v>0</v>
      </c>
      <c r="AN94" s="360">
        <f>SUM(AL94:AM95)</f>
        <v>0</v>
      </c>
      <c r="AO94" s="360">
        <f>IF(AN94&gt;1,0,IF(T94+AL94=2,1,0))</f>
        <v>0</v>
      </c>
      <c r="AP94" s="360">
        <f>IF(AN94&gt;1,0,IF(T94+AM94=2,1,0))</f>
        <v>0</v>
      </c>
      <c r="AQ94" s="95"/>
    </row>
    <row r="95" spans="1:43" ht="13.5" thickBot="1">
      <c r="A95" s="394"/>
      <c r="B95" s="396"/>
      <c r="C95" s="394"/>
      <c r="D95" s="394"/>
      <c r="E95" s="179"/>
      <c r="F95" s="179"/>
      <c r="G95" s="179"/>
      <c r="H95" s="179"/>
      <c r="I95" s="179"/>
      <c r="J95" s="179"/>
      <c r="K95" s="179"/>
      <c r="L95" s="196"/>
      <c r="M95" s="197"/>
      <c r="N95" s="197"/>
      <c r="O95" s="197"/>
      <c r="P95" s="197"/>
      <c r="Q95" s="197"/>
      <c r="R95" s="197"/>
      <c r="S95" s="394"/>
      <c r="T95" s="394"/>
      <c r="U95" s="376"/>
      <c r="V95" s="376"/>
      <c r="W95" s="403"/>
      <c r="X95" s="368"/>
      <c r="Y95" s="363"/>
      <c r="Z95" s="95"/>
      <c r="AA95" s="2"/>
      <c r="AB95" s="3"/>
      <c r="AC95" s="3"/>
      <c r="AD95" s="186"/>
      <c r="AE95" s="95"/>
      <c r="AF95" s="95"/>
      <c r="AG95" s="343"/>
      <c r="AH95" s="343"/>
      <c r="AI95" s="343"/>
      <c r="AJ95" s="343"/>
      <c r="AK95" s="343"/>
      <c r="AL95" s="343"/>
      <c r="AM95" s="343"/>
      <c r="AN95" s="343"/>
      <c r="AO95" s="343"/>
      <c r="AP95" s="343"/>
      <c r="AQ95" s="95"/>
    </row>
    <row r="96" spans="1:43" ht="13.5" customHeight="1" thickBot="1">
      <c r="A96" s="360">
        <v>14</v>
      </c>
      <c r="B96" s="398" t="str">
        <f>DenStatus!C55</f>
        <v>Looking Back, Looking Forward</v>
      </c>
      <c r="C96" s="342">
        <v>3</v>
      </c>
      <c r="D96" s="342">
        <v>3</v>
      </c>
      <c r="E96" s="189">
        <v>1</v>
      </c>
      <c r="F96" s="189">
        <v>2</v>
      </c>
      <c r="G96" s="189">
        <v>3</v>
      </c>
      <c r="H96" s="198"/>
      <c r="I96" s="199"/>
      <c r="J96" s="199"/>
      <c r="K96" s="199"/>
      <c r="L96" s="199"/>
      <c r="M96" s="199"/>
      <c r="N96" s="199"/>
      <c r="O96" s="199"/>
      <c r="P96" s="199"/>
      <c r="Q96" s="199"/>
      <c r="R96" s="199"/>
      <c r="S96" s="360">
        <f>COUNTA(E97:R97)</f>
        <v>0</v>
      </c>
      <c r="T96" s="360">
        <f>IF(SUM(AG96:AJ97)&gt;=AK96,1,0)</f>
        <v>0</v>
      </c>
      <c r="U96" s="375"/>
      <c r="V96" s="375"/>
      <c r="W96" s="402" t="str">
        <f>IF(AN96&gt;1,"ERROR",IF(AN96=1,"OK",""))</f>
        <v/>
      </c>
      <c r="X96" s="362"/>
      <c r="Y96" s="362"/>
      <c r="Z96" s="95"/>
      <c r="AA96" s="2"/>
      <c r="AB96" s="3"/>
      <c r="AC96" s="3"/>
      <c r="AD96" s="186"/>
      <c r="AE96" s="95"/>
      <c r="AF96" s="95"/>
      <c r="AG96" s="360">
        <f>IF(COUNTA(E97:G97)&gt;=1,1,0)</f>
        <v>0</v>
      </c>
      <c r="AH96" s="360"/>
      <c r="AI96" s="360"/>
      <c r="AJ96" s="360"/>
      <c r="AK96" s="360">
        <v>1</v>
      </c>
      <c r="AL96" s="360">
        <f>COUNTA(X96)</f>
        <v>0</v>
      </c>
      <c r="AM96" s="360">
        <f>COUNTA(Y96)</f>
        <v>0</v>
      </c>
      <c r="AN96" s="360">
        <f>SUM(AL96:AM97)</f>
        <v>0</v>
      </c>
      <c r="AO96" s="360">
        <f>IF(AN96&gt;1,0,IF(T96+AL96=2,1,0))</f>
        <v>0</v>
      </c>
      <c r="AP96" s="360">
        <f>IF(AN96&gt;1,0,IF(T96+AM96=2,1,0))</f>
        <v>0</v>
      </c>
      <c r="AQ96" s="95"/>
    </row>
    <row r="97" spans="1:43" ht="13.5" thickBot="1">
      <c r="A97" s="343"/>
      <c r="B97" s="348"/>
      <c r="C97" s="343"/>
      <c r="D97" s="343"/>
      <c r="E97" s="183"/>
      <c r="F97" s="183"/>
      <c r="G97" s="183"/>
      <c r="H97" s="204"/>
      <c r="I97" s="205"/>
      <c r="J97" s="205"/>
      <c r="K97" s="205"/>
      <c r="L97" s="205"/>
      <c r="M97" s="205"/>
      <c r="N97" s="205"/>
      <c r="O97" s="205"/>
      <c r="P97" s="205"/>
      <c r="Q97" s="205"/>
      <c r="R97" s="205"/>
      <c r="S97" s="343"/>
      <c r="T97" s="394"/>
      <c r="U97" s="376"/>
      <c r="V97" s="376"/>
      <c r="W97" s="403"/>
      <c r="X97" s="368"/>
      <c r="Y97" s="363"/>
      <c r="Z97" s="95"/>
      <c r="AA97" s="2"/>
      <c r="AB97" s="3"/>
      <c r="AC97" s="3"/>
      <c r="AD97" s="186"/>
      <c r="AE97" s="95"/>
      <c r="AF97" s="95"/>
      <c r="AG97" s="343"/>
      <c r="AH97" s="343"/>
      <c r="AI97" s="343"/>
      <c r="AJ97" s="343"/>
      <c r="AK97" s="343"/>
      <c r="AL97" s="343"/>
      <c r="AM97" s="343"/>
      <c r="AN97" s="343"/>
      <c r="AO97" s="343"/>
      <c r="AP97" s="343"/>
      <c r="AQ97" s="95"/>
    </row>
    <row r="98" spans="1:43" ht="13.5" thickBot="1">
      <c r="A98" s="360">
        <v>15</v>
      </c>
      <c r="B98" s="381" t="str">
        <f>DenStatus!C56</f>
        <v>Maestro!</v>
      </c>
      <c r="C98" s="342">
        <v>4</v>
      </c>
      <c r="D98" s="342">
        <v>10</v>
      </c>
      <c r="E98" s="293" t="s">
        <v>169</v>
      </c>
      <c r="F98" s="293" t="s">
        <v>170</v>
      </c>
      <c r="G98" s="293" t="s">
        <v>150</v>
      </c>
      <c r="H98" s="293" t="s">
        <v>151</v>
      </c>
      <c r="I98" s="293" t="s">
        <v>152</v>
      </c>
      <c r="J98" s="293" t="s">
        <v>153</v>
      </c>
      <c r="K98" s="293" t="s">
        <v>172</v>
      </c>
      <c r="L98" s="293" t="s">
        <v>173</v>
      </c>
      <c r="M98" s="293" t="s">
        <v>174</v>
      </c>
      <c r="N98" s="293" t="s">
        <v>175</v>
      </c>
      <c r="O98" s="296"/>
      <c r="P98" s="207"/>
      <c r="Q98" s="207"/>
      <c r="R98" s="207"/>
      <c r="S98" s="360">
        <f>COUNTA(E99:R99)</f>
        <v>0</v>
      </c>
      <c r="T98" s="360">
        <f>IF(SUM(AG98:AJ99)&gt;=AK98,1,0)</f>
        <v>0</v>
      </c>
      <c r="U98" s="375"/>
      <c r="V98" s="375"/>
      <c r="W98" s="402" t="str">
        <f>IF(AN98&gt;1,"ERROR",IF(AN98=1,"OK",""))</f>
        <v/>
      </c>
      <c r="X98" s="362"/>
      <c r="Y98" s="362"/>
      <c r="Z98" s="95"/>
      <c r="AA98" s="2"/>
      <c r="AB98" s="3"/>
      <c r="AC98" s="3"/>
      <c r="AD98" s="186"/>
      <c r="AE98" s="95"/>
      <c r="AF98" s="95"/>
      <c r="AG98" s="360">
        <f>IF(COUNTA(E99:F99)&gt;=1,1,0)</f>
        <v>0</v>
      </c>
      <c r="AH98" s="360">
        <f>IF(COUNTA(G99:N99)&gt;=2,1,0)</f>
        <v>0</v>
      </c>
      <c r="AI98" s="360"/>
      <c r="AJ98" s="360"/>
      <c r="AK98" s="360">
        <v>2</v>
      </c>
      <c r="AL98" s="360">
        <f>COUNTA(X98)</f>
        <v>0</v>
      </c>
      <c r="AM98" s="360">
        <f>COUNTA(Y98)</f>
        <v>0</v>
      </c>
      <c r="AN98" s="360">
        <f>SUM(AL98:AM99)</f>
        <v>0</v>
      </c>
      <c r="AO98" s="360">
        <f>IF(AN98&gt;1,0,IF(T98+AL98=2,1,0))</f>
        <v>0</v>
      </c>
      <c r="AP98" s="360">
        <f>IF(AN98&gt;1,0,IF(T98+AM98=2,1,0))</f>
        <v>0</v>
      </c>
      <c r="AQ98" s="95"/>
    </row>
    <row r="99" spans="1:43" ht="13.5" thickBot="1">
      <c r="A99" s="343"/>
      <c r="B99" s="348"/>
      <c r="C99" s="343"/>
      <c r="D99" s="343"/>
      <c r="E99" s="179"/>
      <c r="F99" s="179"/>
      <c r="G99" s="179"/>
      <c r="H99" s="179"/>
      <c r="I99" s="179"/>
      <c r="J99" s="179"/>
      <c r="K99" s="179"/>
      <c r="L99" s="179"/>
      <c r="M99" s="179"/>
      <c r="N99" s="179"/>
      <c r="O99" s="196"/>
      <c r="P99" s="197"/>
      <c r="Q99" s="197"/>
      <c r="R99" s="197"/>
      <c r="S99" s="343"/>
      <c r="T99" s="394"/>
      <c r="U99" s="376"/>
      <c r="V99" s="376"/>
      <c r="W99" s="403"/>
      <c r="X99" s="368"/>
      <c r="Y99" s="363"/>
      <c r="Z99" s="95"/>
      <c r="AA99" s="2"/>
      <c r="AB99" s="3"/>
      <c r="AC99" s="3"/>
      <c r="AD99" s="186"/>
      <c r="AE99" s="95"/>
      <c r="AF99" s="95"/>
      <c r="AG99" s="343"/>
      <c r="AH99" s="343"/>
      <c r="AI99" s="343"/>
      <c r="AJ99" s="343"/>
      <c r="AK99" s="343"/>
      <c r="AL99" s="343"/>
      <c r="AM99" s="343"/>
      <c r="AN99" s="343"/>
      <c r="AO99" s="343"/>
      <c r="AP99" s="343"/>
      <c r="AQ99" s="95"/>
    </row>
    <row r="100" spans="1:43" ht="13.5" thickBot="1">
      <c r="A100" s="360">
        <v>16</v>
      </c>
      <c r="B100" s="381" t="str">
        <f>DenStatus!C57</f>
        <v>Moviemaking</v>
      </c>
      <c r="C100" s="342">
        <v>3</v>
      </c>
      <c r="D100" s="342">
        <v>3</v>
      </c>
      <c r="E100" s="189">
        <v>1</v>
      </c>
      <c r="F100" s="189">
        <v>2</v>
      </c>
      <c r="G100" s="189">
        <v>3</v>
      </c>
      <c r="H100" s="198"/>
      <c r="I100" s="199"/>
      <c r="J100" s="199"/>
      <c r="K100" s="199"/>
      <c r="L100" s="199"/>
      <c r="M100" s="199"/>
      <c r="N100" s="199"/>
      <c r="O100" s="199"/>
      <c r="P100" s="199"/>
      <c r="Q100" s="199"/>
      <c r="R100" s="199"/>
      <c r="S100" s="360">
        <f>COUNTA(E101:R101)</f>
        <v>0</v>
      </c>
      <c r="T100" s="360">
        <f>IF(SUM(AG100:AJ101)&gt;=AK100,1,0)</f>
        <v>0</v>
      </c>
      <c r="U100" s="375"/>
      <c r="V100" s="375"/>
      <c r="W100" s="402" t="str">
        <f>IF(AN100&gt;1,"ERROR",IF(AN100=1,"OK",""))</f>
        <v/>
      </c>
      <c r="X100" s="362"/>
      <c r="Y100" s="362"/>
      <c r="Z100" s="95"/>
      <c r="AA100" s="2"/>
      <c r="AB100" s="3"/>
      <c r="AC100" s="3"/>
      <c r="AD100" s="186"/>
      <c r="AE100" s="95"/>
      <c r="AF100" s="95"/>
      <c r="AG100" s="360">
        <f>IF(COUNTA(E101:G101)&gt;=3,1,0)</f>
        <v>0</v>
      </c>
      <c r="AH100" s="360"/>
      <c r="AI100" s="360"/>
      <c r="AJ100" s="360"/>
      <c r="AK100" s="360">
        <v>1</v>
      </c>
      <c r="AL100" s="360">
        <f>COUNTA(X100)</f>
        <v>0</v>
      </c>
      <c r="AM100" s="360">
        <f>COUNTA(Y100)</f>
        <v>0</v>
      </c>
      <c r="AN100" s="360">
        <f>SUM(AL100:AM101)</f>
        <v>0</v>
      </c>
      <c r="AO100" s="360">
        <f>IF(AN100&gt;1,0,IF(T100+AL100=2,1,0))</f>
        <v>0</v>
      </c>
      <c r="AP100" s="360">
        <f>IF(AN100&gt;1,0,IF(T100+AM100=2,1,0))</f>
        <v>0</v>
      </c>
      <c r="AQ100" s="95"/>
    </row>
    <row r="101" spans="1:43" ht="13.5" thickBot="1">
      <c r="A101" s="394"/>
      <c r="B101" s="396"/>
      <c r="C101" s="394"/>
      <c r="D101" s="394"/>
      <c r="E101" s="179"/>
      <c r="F101" s="179"/>
      <c r="G101" s="179"/>
      <c r="H101" s="196"/>
      <c r="I101" s="197"/>
      <c r="J101" s="197"/>
      <c r="K101" s="197"/>
      <c r="L101" s="197"/>
      <c r="M101" s="197"/>
      <c r="N101" s="197"/>
      <c r="O101" s="197"/>
      <c r="P101" s="197"/>
      <c r="Q101" s="197"/>
      <c r="R101" s="197"/>
      <c r="S101" s="394"/>
      <c r="T101" s="394"/>
      <c r="U101" s="376"/>
      <c r="V101" s="376"/>
      <c r="W101" s="403"/>
      <c r="X101" s="368"/>
      <c r="Y101" s="363"/>
      <c r="Z101" s="95"/>
      <c r="AA101" s="2"/>
      <c r="AB101" s="3"/>
      <c r="AC101" s="3"/>
      <c r="AD101" s="186"/>
      <c r="AE101" s="95"/>
      <c r="AF101" s="95"/>
      <c r="AG101" s="343"/>
      <c r="AH101" s="343"/>
      <c r="AI101" s="343"/>
      <c r="AJ101" s="343"/>
      <c r="AK101" s="343"/>
      <c r="AL101" s="343"/>
      <c r="AM101" s="343"/>
      <c r="AN101" s="343"/>
      <c r="AO101" s="343"/>
      <c r="AP101" s="343"/>
      <c r="AQ101" s="95"/>
    </row>
    <row r="102" spans="1:43" ht="13.5" thickBot="1">
      <c r="A102" s="360">
        <v>17</v>
      </c>
      <c r="B102" s="381" t="str">
        <f>DenStatus!C58</f>
        <v>Project Family</v>
      </c>
      <c r="C102" s="342">
        <v>6</v>
      </c>
      <c r="D102" s="342">
        <v>9</v>
      </c>
      <c r="E102" s="189">
        <v>1</v>
      </c>
      <c r="F102" s="194" t="s">
        <v>150</v>
      </c>
      <c r="G102" s="194" t="s">
        <v>151</v>
      </c>
      <c r="H102" s="194" t="s">
        <v>152</v>
      </c>
      <c r="I102" s="194">
        <v>3</v>
      </c>
      <c r="J102" s="194">
        <v>4</v>
      </c>
      <c r="K102" s="194">
        <v>5</v>
      </c>
      <c r="L102" s="194" t="s">
        <v>176</v>
      </c>
      <c r="M102" s="194" t="s">
        <v>177</v>
      </c>
      <c r="N102" s="198"/>
      <c r="O102" s="199"/>
      <c r="P102" s="199"/>
      <c r="Q102" s="199"/>
      <c r="R102" s="199"/>
      <c r="S102" s="360">
        <f>COUNTA(E103:R103)</f>
        <v>0</v>
      </c>
      <c r="T102" s="360">
        <f>IF(SUM(AG102:AJ103)&gt;=AK102,1,0)</f>
        <v>0</v>
      </c>
      <c r="U102" s="375"/>
      <c r="V102" s="375"/>
      <c r="W102" s="402" t="str">
        <f>IF(AN102&gt;1,"ERROR",IF(AN102=1,"OK",""))</f>
        <v/>
      </c>
      <c r="X102" s="362"/>
      <c r="Y102" s="362"/>
      <c r="Z102" s="95"/>
      <c r="AA102" s="32"/>
      <c r="AB102" s="3"/>
      <c r="AC102" s="3"/>
      <c r="AD102" s="186"/>
      <c r="AE102" s="95"/>
      <c r="AF102" s="95"/>
      <c r="AG102" s="360">
        <f>IF(COUNTA(E103)&gt;=1,1,0)</f>
        <v>0</v>
      </c>
      <c r="AH102" s="360">
        <f>IF(COUNTA(F103:H103)&gt;=1,1,0)</f>
        <v>0</v>
      </c>
      <c r="AI102" s="360">
        <f>IF(COUNTA(I103:K103)&gt;=3,1,0)</f>
        <v>0</v>
      </c>
      <c r="AJ102" s="360">
        <f>IF(COUNTA(L103:M103)&gt;=1,1,0)</f>
        <v>0</v>
      </c>
      <c r="AK102" s="360">
        <v>4</v>
      </c>
      <c r="AL102" s="360">
        <f>COUNTA(X102)</f>
        <v>0</v>
      </c>
      <c r="AM102" s="360">
        <f>COUNTA(Y102)</f>
        <v>0</v>
      </c>
      <c r="AN102" s="360">
        <f>SUM(AL102:AM103)</f>
        <v>0</v>
      </c>
      <c r="AO102" s="360">
        <f>IF(AN102&gt;1,0,IF(T102+AL102=2,1,0))</f>
        <v>0</v>
      </c>
      <c r="AP102" s="360">
        <f>IF(AN102&gt;1,0,IF(T102+AM102=2,1,0))</f>
        <v>0</v>
      </c>
      <c r="AQ102" s="95"/>
    </row>
    <row r="103" spans="1:43" ht="13.5" thickBot="1">
      <c r="A103" s="394"/>
      <c r="B103" s="396"/>
      <c r="C103" s="394"/>
      <c r="D103" s="394"/>
      <c r="E103" s="179"/>
      <c r="F103" s="179"/>
      <c r="G103" s="179"/>
      <c r="H103" s="179"/>
      <c r="I103" s="179"/>
      <c r="J103" s="179"/>
      <c r="K103" s="179"/>
      <c r="L103" s="179"/>
      <c r="M103" s="179"/>
      <c r="N103" s="196"/>
      <c r="O103" s="197"/>
      <c r="P103" s="197"/>
      <c r="Q103" s="197"/>
      <c r="R103" s="197"/>
      <c r="S103" s="394"/>
      <c r="T103" s="394"/>
      <c r="U103" s="376"/>
      <c r="V103" s="376"/>
      <c r="W103" s="403"/>
      <c r="X103" s="368"/>
      <c r="Y103" s="363"/>
      <c r="Z103" s="95"/>
      <c r="AA103" s="32"/>
      <c r="AB103" s="3"/>
      <c r="AC103" s="3"/>
      <c r="AD103" s="186"/>
      <c r="AE103" s="95"/>
      <c r="AF103" s="95"/>
      <c r="AG103" s="343"/>
      <c r="AH103" s="343"/>
      <c r="AI103" s="343"/>
      <c r="AJ103" s="343"/>
      <c r="AK103" s="343"/>
      <c r="AL103" s="343"/>
      <c r="AM103" s="343"/>
      <c r="AN103" s="343"/>
      <c r="AO103" s="343"/>
      <c r="AP103" s="343"/>
      <c r="AQ103" s="95"/>
    </row>
    <row r="104" spans="1:43" ht="13.5" thickBot="1">
      <c r="A104" s="360">
        <v>18</v>
      </c>
      <c r="B104" s="381" t="str">
        <f>DenStatus!C59</f>
        <v>Sportsman</v>
      </c>
      <c r="C104" s="342">
        <v>5</v>
      </c>
      <c r="D104" s="342">
        <v>5</v>
      </c>
      <c r="E104" s="189">
        <v>1</v>
      </c>
      <c r="F104" s="189">
        <v>2</v>
      </c>
      <c r="G104" s="194" t="s">
        <v>154</v>
      </c>
      <c r="H104" s="194" t="s">
        <v>155</v>
      </c>
      <c r="I104" s="194" t="s">
        <v>156</v>
      </c>
      <c r="J104" s="198"/>
      <c r="K104" s="199"/>
      <c r="L104" s="199"/>
      <c r="M104" s="199"/>
      <c r="N104" s="199"/>
      <c r="O104" s="199"/>
      <c r="P104" s="199"/>
      <c r="Q104" s="199"/>
      <c r="R104" s="199"/>
      <c r="S104" s="360">
        <f>COUNTA(E105:R105)</f>
        <v>0</v>
      </c>
      <c r="T104" s="360">
        <f>IF(SUM(AG104:AJ105)&gt;=AK104,1,0)</f>
        <v>0</v>
      </c>
      <c r="U104" s="375"/>
      <c r="V104" s="375"/>
      <c r="W104" s="402" t="str">
        <f>IF(AN104&gt;1,"ERROR",IF(AN104=1,"OK",""))</f>
        <v/>
      </c>
      <c r="X104" s="362"/>
      <c r="Y104" s="362"/>
      <c r="Z104" s="95"/>
      <c r="AA104" s="2"/>
      <c r="AB104" s="3"/>
      <c r="AC104" s="3"/>
      <c r="AD104" s="186"/>
      <c r="AE104" s="95"/>
      <c r="AF104" s="95"/>
      <c r="AG104" s="360">
        <f>IF(COUNTA(E105:I105)&gt;=5,1,0)</f>
        <v>0</v>
      </c>
      <c r="AH104" s="360"/>
      <c r="AI104" s="360"/>
      <c r="AJ104" s="360"/>
      <c r="AK104" s="360">
        <v>1</v>
      </c>
      <c r="AL104" s="360">
        <f>COUNTA(X104)</f>
        <v>0</v>
      </c>
      <c r="AM104" s="360">
        <f>COUNTA(Y104)</f>
        <v>0</v>
      </c>
      <c r="AN104" s="360">
        <f>SUM(AL104:AM105)</f>
        <v>0</v>
      </c>
      <c r="AO104" s="360">
        <f>IF(AN104&gt;1,0,IF(T104+AL104=2,1,0))</f>
        <v>0</v>
      </c>
      <c r="AP104" s="360">
        <f>IF(AN104&gt;1,0,IF(T104+AM104=2,1,0))</f>
        <v>0</v>
      </c>
      <c r="AQ104" s="95"/>
    </row>
    <row r="105" spans="1:43" ht="13.5" thickBot="1">
      <c r="A105" s="394"/>
      <c r="B105" s="396"/>
      <c r="C105" s="394"/>
      <c r="D105" s="343"/>
      <c r="E105" s="179"/>
      <c r="F105" s="179"/>
      <c r="G105" s="179"/>
      <c r="H105" s="179"/>
      <c r="I105" s="179"/>
      <c r="J105" s="196"/>
      <c r="K105" s="197"/>
      <c r="L105" s="197"/>
      <c r="M105" s="197"/>
      <c r="N105" s="197"/>
      <c r="O105" s="197"/>
      <c r="P105" s="197"/>
      <c r="Q105" s="197"/>
      <c r="R105" s="197"/>
      <c r="S105" s="343"/>
      <c r="T105" s="343"/>
      <c r="U105" s="376"/>
      <c r="V105" s="376"/>
      <c r="W105" s="403"/>
      <c r="X105" s="368"/>
      <c r="Y105" s="363"/>
      <c r="Z105" s="95"/>
      <c r="AA105" s="4"/>
      <c r="AB105" s="3"/>
      <c r="AC105" s="3"/>
      <c r="AD105" s="186"/>
      <c r="AE105" s="95"/>
      <c r="AF105" s="95"/>
      <c r="AG105" s="343"/>
      <c r="AH105" s="343"/>
      <c r="AI105" s="343"/>
      <c r="AJ105" s="343"/>
      <c r="AK105" s="343"/>
      <c r="AL105" s="343"/>
      <c r="AM105" s="343"/>
      <c r="AN105" s="343"/>
      <c r="AO105" s="343"/>
      <c r="AP105" s="343"/>
      <c r="AQ105" s="95"/>
    </row>
    <row r="106" spans="1:43">
      <c r="A106" s="184"/>
      <c r="B106" s="262" t="s">
        <v>282</v>
      </c>
      <c r="C106" s="149">
        <f>IF(SUM(AO68:AO105)&gt;=1,"X",0)</f>
        <v>0</v>
      </c>
      <c r="D106" s="223" t="s">
        <v>284</v>
      </c>
      <c r="E106" s="145"/>
      <c r="F106" s="145"/>
      <c r="G106" s="145"/>
      <c r="H106" s="145"/>
      <c r="I106" s="145"/>
      <c r="J106" s="145"/>
      <c r="K106" s="145"/>
      <c r="L106" s="145"/>
      <c r="M106" s="145"/>
      <c r="N106" s="145"/>
      <c r="O106" s="145"/>
      <c r="P106" s="145"/>
      <c r="Q106" s="145"/>
      <c r="R106" s="145"/>
      <c r="S106" s="95"/>
      <c r="T106" s="95"/>
      <c r="U106" s="178"/>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row>
    <row r="107" spans="1:43">
      <c r="A107" s="138"/>
      <c r="B107" s="153" t="s">
        <v>283</v>
      </c>
      <c r="C107" s="149">
        <f>IF(SUM(AP68:AP105)&gt;=1,"X",0)</f>
        <v>0</v>
      </c>
      <c r="D107" s="223" t="s">
        <v>284</v>
      </c>
      <c r="E107" s="145"/>
      <c r="F107" s="145"/>
      <c r="G107" s="145"/>
      <c r="H107" s="145"/>
      <c r="I107" s="145"/>
      <c r="J107" s="145"/>
      <c r="K107" s="145"/>
      <c r="L107" s="145"/>
      <c r="M107" s="145"/>
      <c r="N107" s="145"/>
      <c r="O107" s="145"/>
      <c r="P107" s="145"/>
      <c r="Q107" s="145"/>
      <c r="R107" s="145"/>
      <c r="S107" s="95"/>
      <c r="T107" s="95"/>
      <c r="U107" s="178"/>
      <c r="V107" s="95"/>
      <c r="W107" s="95"/>
      <c r="X107" s="95"/>
      <c r="Y107" s="95"/>
      <c r="Z107" s="95"/>
      <c r="AA107" s="95"/>
      <c r="AB107" s="95"/>
      <c r="AC107" s="95"/>
      <c r="AD107" s="95"/>
      <c r="AE107" s="95"/>
      <c r="AF107" s="95"/>
      <c r="AG107" s="104" t="s">
        <v>113</v>
      </c>
      <c r="AH107" s="105"/>
      <c r="AI107" s="105"/>
      <c r="AJ107" s="143"/>
      <c r="AK107" s="144"/>
      <c r="AL107" s="95"/>
      <c r="AM107" s="95"/>
      <c r="AN107" s="95"/>
      <c r="AO107" s="95"/>
      <c r="AP107" s="95"/>
      <c r="AQ107" s="95"/>
    </row>
    <row r="108" spans="1:43">
      <c r="A108" s="95"/>
      <c r="B108" s="106"/>
      <c r="C108" s="152"/>
      <c r="D108" s="145"/>
      <c r="E108" s="145"/>
      <c r="F108" s="145"/>
      <c r="G108" s="145"/>
      <c r="H108" s="145"/>
      <c r="I108" s="145"/>
      <c r="J108" s="145"/>
      <c r="K108" s="145"/>
      <c r="L108" s="145"/>
      <c r="M108" s="145"/>
      <c r="N108" s="145"/>
      <c r="O108" s="145"/>
      <c r="P108" s="145"/>
      <c r="Q108" s="145"/>
      <c r="R108" s="145"/>
      <c r="S108" s="95"/>
      <c r="T108" s="95"/>
      <c r="U108" s="95"/>
      <c r="V108" s="95"/>
      <c r="W108" s="95"/>
      <c r="X108" s="95"/>
      <c r="Y108" s="95"/>
      <c r="Z108" s="95"/>
      <c r="AA108" s="95"/>
      <c r="AB108" s="95"/>
      <c r="AC108" s="95"/>
      <c r="AD108" s="95"/>
      <c r="AE108" s="95"/>
      <c r="AF108" s="95"/>
      <c r="AG108" s="138" t="s">
        <v>26</v>
      </c>
      <c r="AH108" s="143"/>
      <c r="AI108" s="143"/>
      <c r="AJ108" s="143"/>
      <c r="AK108" s="144"/>
      <c r="AL108" s="95"/>
      <c r="AM108" s="95"/>
      <c r="AN108" s="95"/>
      <c r="AO108" s="95"/>
      <c r="AP108" s="95"/>
      <c r="AQ108" s="95"/>
    </row>
    <row r="109" spans="1:43">
      <c r="A109" s="138"/>
      <c r="B109" s="153" t="s">
        <v>111</v>
      </c>
      <c r="C109" s="136">
        <f>IF(SUM(AG111:AG114)&gt;=4,"X",0)</f>
        <v>0</v>
      </c>
      <c r="D109" s="145"/>
      <c r="E109" s="145"/>
      <c r="F109" s="145"/>
      <c r="G109" s="145"/>
      <c r="H109" s="145"/>
      <c r="I109" s="145"/>
      <c r="J109" s="145"/>
      <c r="K109" s="145"/>
      <c r="L109" s="145"/>
      <c r="M109" s="145"/>
      <c r="N109" s="145"/>
      <c r="O109" s="145"/>
      <c r="P109" s="145"/>
      <c r="Q109" s="145"/>
      <c r="R109" s="145"/>
      <c r="S109" s="95"/>
      <c r="T109" s="95"/>
      <c r="U109" s="95"/>
      <c r="V109" s="95"/>
      <c r="W109" s="95"/>
      <c r="X109" s="95"/>
      <c r="Y109" s="95"/>
      <c r="Z109" s="95"/>
      <c r="AA109" s="95"/>
      <c r="AB109" s="95"/>
      <c r="AC109" s="95"/>
      <c r="AD109" s="95"/>
      <c r="AE109" s="95"/>
      <c r="AF109" s="95"/>
      <c r="AG109" s="157" t="s">
        <v>34</v>
      </c>
      <c r="AH109" s="119" t="s">
        <v>48</v>
      </c>
      <c r="AI109" s="119" t="s">
        <v>165</v>
      </c>
      <c r="AJ109" s="119" t="s">
        <v>211</v>
      </c>
      <c r="AK109" s="157" t="s">
        <v>1</v>
      </c>
      <c r="AL109" s="95"/>
      <c r="AM109" s="95"/>
      <c r="AN109" s="95"/>
      <c r="AO109" s="95"/>
      <c r="AP109" s="95"/>
      <c r="AQ109" s="95"/>
    </row>
    <row r="110" spans="1:43">
      <c r="A110" s="138"/>
      <c r="B110" s="153" t="s">
        <v>232</v>
      </c>
      <c r="C110" s="136">
        <f>IF(SUM(AG120:AG123)&gt;=4,"X",0)</f>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51" t="s">
        <v>49</v>
      </c>
      <c r="AH110" s="148" t="s">
        <v>49</v>
      </c>
      <c r="AI110" s="148" t="s">
        <v>49</v>
      </c>
      <c r="AJ110" s="251" t="s">
        <v>49</v>
      </c>
      <c r="AK110" s="251" t="s">
        <v>50</v>
      </c>
      <c r="AL110" s="95"/>
      <c r="AM110" s="95"/>
      <c r="AN110" s="95"/>
      <c r="AO110" s="95"/>
      <c r="AP110" s="95"/>
      <c r="AQ110" s="95"/>
    </row>
    <row r="111" spans="1:43">
      <c r="A111" s="95"/>
      <c r="B111" s="91"/>
      <c r="C111" s="95"/>
      <c r="D111" s="140"/>
      <c r="E111" s="140"/>
      <c r="F111" s="140"/>
      <c r="G111" s="140"/>
      <c r="H111" s="140"/>
      <c r="I111" s="140"/>
      <c r="J111" s="140"/>
      <c r="K111" s="140"/>
      <c r="L111" s="140"/>
      <c r="M111" s="140"/>
      <c r="N111" s="140"/>
      <c r="O111" s="95"/>
      <c r="P111" s="95"/>
      <c r="Q111" s="95"/>
      <c r="R111" s="95"/>
      <c r="S111" s="95"/>
      <c r="T111" s="95"/>
      <c r="U111" s="95"/>
      <c r="V111" s="95"/>
      <c r="W111" s="95"/>
      <c r="X111" s="95"/>
      <c r="Y111" s="95"/>
      <c r="Z111" s="95"/>
      <c r="AA111" s="95"/>
      <c r="AB111" s="95"/>
      <c r="AC111" s="95"/>
      <c r="AD111" s="95"/>
      <c r="AE111" s="95"/>
      <c r="AF111" s="91" t="s">
        <v>17</v>
      </c>
      <c r="AG111" s="136">
        <f>IF(C13="X",1,0)</f>
        <v>0</v>
      </c>
      <c r="AH111" s="136"/>
      <c r="AI111" s="136"/>
      <c r="AJ111" s="136"/>
      <c r="AK111" s="136">
        <v>1</v>
      </c>
      <c r="AL111" s="95"/>
      <c r="AM111" s="95"/>
      <c r="AN111" s="95"/>
      <c r="AO111" s="95"/>
      <c r="AP111" s="95"/>
      <c r="AQ111" s="95"/>
    </row>
    <row r="112" spans="1:43">
      <c r="A112" s="139"/>
      <c r="B112" s="140"/>
      <c r="C112" s="140"/>
      <c r="D112" s="140"/>
      <c r="E112" s="140"/>
      <c r="F112" s="140"/>
      <c r="G112" s="140"/>
      <c r="H112" s="140"/>
      <c r="I112" s="140"/>
      <c r="J112" s="140"/>
      <c r="K112" s="140"/>
      <c r="L112" s="140"/>
      <c r="M112" s="140"/>
      <c r="N112" s="140"/>
      <c r="O112" s="95"/>
      <c r="P112" s="95"/>
      <c r="Q112" s="95"/>
      <c r="R112" s="95"/>
      <c r="S112" s="95"/>
      <c r="T112" s="95"/>
      <c r="U112" s="95"/>
      <c r="V112" s="95"/>
      <c r="W112" s="95"/>
      <c r="X112" s="95"/>
      <c r="Y112" s="95"/>
      <c r="Z112" s="95"/>
      <c r="AA112" s="95"/>
      <c r="AB112" s="95"/>
      <c r="AC112" s="95"/>
      <c r="AD112" s="95"/>
      <c r="AE112" s="95"/>
      <c r="AF112" s="91" t="s">
        <v>64</v>
      </c>
      <c r="AG112" s="136">
        <f>IF(C30="X",1,0)</f>
        <v>0</v>
      </c>
      <c r="AH112" s="136"/>
      <c r="AI112" s="136"/>
      <c r="AJ112" s="136"/>
      <c r="AK112" s="136">
        <v>1</v>
      </c>
      <c r="AL112" s="95"/>
      <c r="AM112" s="95"/>
      <c r="AN112" s="95"/>
      <c r="AO112" s="95"/>
      <c r="AP112" s="95"/>
      <c r="AQ112" s="95"/>
    </row>
    <row r="113" spans="1:43">
      <c r="A113" s="140"/>
      <c r="B113" s="140"/>
      <c r="C113" s="140"/>
      <c r="D113" s="140"/>
      <c r="E113" s="140"/>
      <c r="F113" s="140"/>
      <c r="G113" s="140"/>
      <c r="H113" s="140"/>
      <c r="I113" s="140"/>
      <c r="J113" s="140"/>
      <c r="K113" s="140"/>
      <c r="L113" s="140"/>
      <c r="M113" s="140"/>
      <c r="N113" s="140"/>
      <c r="O113" s="95"/>
      <c r="P113" s="95"/>
      <c r="Q113" s="95"/>
      <c r="R113" s="95"/>
      <c r="S113" s="95"/>
      <c r="T113" s="95"/>
      <c r="U113" s="95"/>
      <c r="V113" s="95"/>
      <c r="W113" s="95"/>
      <c r="X113" s="95"/>
      <c r="Y113" s="95"/>
      <c r="Z113" s="95"/>
      <c r="AA113" s="95"/>
      <c r="AB113" s="95"/>
      <c r="AC113" s="95"/>
      <c r="AD113" s="95"/>
      <c r="AE113" s="95"/>
      <c r="AF113" s="91" t="s">
        <v>63</v>
      </c>
      <c r="AG113" s="136">
        <f>IF(C38="X",1,0)</f>
        <v>0</v>
      </c>
      <c r="AH113" s="136"/>
      <c r="AI113" s="136"/>
      <c r="AJ113" s="136"/>
      <c r="AK113" s="136">
        <v>1</v>
      </c>
      <c r="AL113" s="95"/>
      <c r="AM113" s="95"/>
      <c r="AN113" s="95"/>
      <c r="AO113" s="95"/>
      <c r="AP113" s="95"/>
      <c r="AQ113" s="95"/>
    </row>
    <row r="114" spans="1:43">
      <c r="A114" s="140"/>
      <c r="B114" s="140"/>
      <c r="C114" s="152"/>
      <c r="D114" s="140"/>
      <c r="E114" s="140"/>
      <c r="F114" s="140"/>
      <c r="G114" s="140"/>
      <c r="H114" s="140"/>
      <c r="I114" s="140"/>
      <c r="J114" s="140"/>
      <c r="K114" s="140"/>
      <c r="L114" s="140"/>
      <c r="M114" s="140"/>
      <c r="N114" s="140"/>
      <c r="O114" s="95"/>
      <c r="P114" s="95"/>
      <c r="Q114" s="95"/>
      <c r="R114" s="95"/>
      <c r="S114" s="95"/>
      <c r="T114" s="95"/>
      <c r="U114" s="95"/>
      <c r="V114" s="95"/>
      <c r="W114" s="95"/>
      <c r="X114" s="95"/>
      <c r="Y114" s="95"/>
      <c r="Z114" s="95"/>
      <c r="AA114" s="95"/>
      <c r="AB114" s="95"/>
      <c r="AC114" s="95"/>
      <c r="AD114" s="95"/>
      <c r="AE114" s="95"/>
      <c r="AF114" s="91" t="s">
        <v>65</v>
      </c>
      <c r="AG114" s="136">
        <f>IF(C106="X",1,0)</f>
        <v>0</v>
      </c>
      <c r="AH114" s="136"/>
      <c r="AI114" s="136"/>
      <c r="AJ114" s="136"/>
      <c r="AK114" s="136">
        <v>1</v>
      </c>
      <c r="AL114" s="91" t="s">
        <v>253</v>
      </c>
      <c r="AM114" s="95"/>
      <c r="AN114" s="95"/>
      <c r="AO114" s="95"/>
      <c r="AP114" s="95"/>
      <c r="AQ114" s="95"/>
    </row>
    <row r="115" spans="1:43">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row>
    <row r="116" spans="1:43">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104" t="s">
        <v>235</v>
      </c>
      <c r="AH116" s="105"/>
      <c r="AI116" s="105"/>
      <c r="AJ116" s="143"/>
      <c r="AK116" s="144"/>
      <c r="AL116" s="95"/>
      <c r="AM116" s="95"/>
      <c r="AN116" s="95"/>
      <c r="AO116" s="95"/>
      <c r="AP116" s="95"/>
      <c r="AQ116" s="95"/>
    </row>
    <row r="117" spans="1:43">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138" t="s">
        <v>26</v>
      </c>
      <c r="AH117" s="143"/>
      <c r="AI117" s="143"/>
      <c r="AJ117" s="143"/>
      <c r="AK117" s="144"/>
      <c r="AL117" s="95"/>
      <c r="AM117" s="95"/>
      <c r="AN117" s="95"/>
      <c r="AO117" s="95"/>
      <c r="AP117" s="95"/>
      <c r="AQ117" s="95"/>
    </row>
    <row r="118" spans="1:43">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157" t="s">
        <v>34</v>
      </c>
      <c r="AH118" s="119" t="s">
        <v>48</v>
      </c>
      <c r="AI118" s="119" t="s">
        <v>165</v>
      </c>
      <c r="AJ118" s="119" t="s">
        <v>211</v>
      </c>
      <c r="AK118" s="157" t="s">
        <v>1</v>
      </c>
      <c r="AL118" s="95"/>
      <c r="AM118" s="95"/>
      <c r="AN118" s="95"/>
      <c r="AO118" s="95"/>
      <c r="AP118" s="95"/>
      <c r="AQ118" s="95"/>
    </row>
    <row r="119" spans="1:43">
      <c r="A119" s="95"/>
      <c r="B119" s="95"/>
      <c r="C119" s="95"/>
      <c r="D119" s="95"/>
      <c r="E119" s="95"/>
      <c r="F119" s="95"/>
      <c r="G119" s="95"/>
      <c r="H119" s="95"/>
      <c r="I119" s="95"/>
      <c r="J119" s="95"/>
      <c r="K119" s="95"/>
      <c r="L119" s="95"/>
      <c r="M119" s="95"/>
      <c r="N119" s="95"/>
      <c r="O119" s="95"/>
      <c r="P119" s="95"/>
      <c r="Q119" s="95"/>
      <c r="R119" s="95"/>
      <c r="S119" s="95"/>
      <c r="T119" s="95"/>
      <c r="U119" s="95"/>
      <c r="V119" s="95"/>
      <c r="W119" s="91"/>
      <c r="X119" s="95"/>
      <c r="Y119" s="95"/>
      <c r="Z119" s="95"/>
      <c r="AA119" s="95"/>
      <c r="AB119" s="95"/>
      <c r="AC119" s="95"/>
      <c r="AD119" s="95"/>
      <c r="AE119" s="95"/>
      <c r="AF119" s="95"/>
      <c r="AG119" s="251" t="s">
        <v>49</v>
      </c>
      <c r="AH119" s="148" t="s">
        <v>49</v>
      </c>
      <c r="AI119" s="148" t="s">
        <v>49</v>
      </c>
      <c r="AJ119" s="251" t="s">
        <v>49</v>
      </c>
      <c r="AK119" s="251" t="s">
        <v>50</v>
      </c>
      <c r="AL119" s="95"/>
      <c r="AM119" s="95"/>
      <c r="AN119" s="95"/>
      <c r="AO119" s="95"/>
      <c r="AP119" s="95"/>
      <c r="AQ119" s="95"/>
    </row>
    <row r="120" spans="1:43">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1" t="s">
        <v>17</v>
      </c>
      <c r="AG120" s="136">
        <f>IF(C13="X",1,0)</f>
        <v>0</v>
      </c>
      <c r="AH120" s="136"/>
      <c r="AI120" s="136"/>
      <c r="AJ120" s="136"/>
      <c r="AK120" s="136">
        <v>1</v>
      </c>
      <c r="AL120" s="95"/>
      <c r="AM120" s="95"/>
      <c r="AN120" s="95"/>
      <c r="AO120" s="95"/>
      <c r="AP120" s="95"/>
      <c r="AQ120" s="95"/>
    </row>
    <row r="121" spans="1:43">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1" t="s">
        <v>64</v>
      </c>
      <c r="AG121" s="136">
        <f>IF(C55="X",1,0)</f>
        <v>0</v>
      </c>
      <c r="AH121" s="136"/>
      <c r="AI121" s="136"/>
      <c r="AJ121" s="136"/>
      <c r="AK121" s="136">
        <v>1</v>
      </c>
      <c r="AL121" s="95"/>
      <c r="AM121" s="95"/>
      <c r="AN121" s="95"/>
      <c r="AO121" s="95"/>
      <c r="AP121" s="95"/>
      <c r="AQ121" s="95"/>
    </row>
    <row r="122" spans="1:43">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1" t="s">
        <v>63</v>
      </c>
      <c r="AG122" s="136">
        <f>IF(C63="X",1,0)</f>
        <v>0</v>
      </c>
      <c r="AH122" s="136"/>
      <c r="AI122" s="136"/>
      <c r="AJ122" s="136"/>
      <c r="AK122" s="136">
        <v>1</v>
      </c>
      <c r="AL122" s="95"/>
      <c r="AM122" s="95"/>
      <c r="AN122" s="95"/>
      <c r="AO122" s="95"/>
      <c r="AP122" s="95"/>
      <c r="AQ122" s="95"/>
    </row>
    <row r="123" spans="1:43">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1" t="s">
        <v>65</v>
      </c>
      <c r="AG123" s="136">
        <f>IF(C107="X",1,0)</f>
        <v>0</v>
      </c>
      <c r="AH123" s="136"/>
      <c r="AI123" s="136"/>
      <c r="AJ123" s="136"/>
      <c r="AK123" s="136">
        <v>1</v>
      </c>
      <c r="AL123" s="91" t="s">
        <v>253</v>
      </c>
      <c r="AM123" s="95"/>
      <c r="AN123" s="95"/>
      <c r="AO123" s="95"/>
      <c r="AP123" s="95"/>
      <c r="AQ123" s="95"/>
    </row>
  </sheetData>
  <sheetProtection sheet="1" objects="1" scenarios="1"/>
  <mergeCells count="514">
    <mergeCell ref="AP102:AP103"/>
    <mergeCell ref="AG104:AG105"/>
    <mergeCell ref="AH104:AH105"/>
    <mergeCell ref="AI104:AI105"/>
    <mergeCell ref="AJ104:AJ105"/>
    <mergeCell ref="AK104:AK105"/>
    <mergeCell ref="AL104:AL105"/>
    <mergeCell ref="AM104:AM105"/>
    <mergeCell ref="AN104:AN105"/>
    <mergeCell ref="AO104:AO105"/>
    <mergeCell ref="AP104:AP105"/>
    <mergeCell ref="AG102:AG103"/>
    <mergeCell ref="AH102:AH103"/>
    <mergeCell ref="AI102:AI103"/>
    <mergeCell ref="AJ102:AJ103"/>
    <mergeCell ref="AK102:AK103"/>
    <mergeCell ref="AL102:AL103"/>
    <mergeCell ref="AM102:AM103"/>
    <mergeCell ref="AN102:AN103"/>
    <mergeCell ref="AO102:AO103"/>
    <mergeCell ref="AP98:AP99"/>
    <mergeCell ref="AG100:AG101"/>
    <mergeCell ref="AH100:AH101"/>
    <mergeCell ref="AI100:AI101"/>
    <mergeCell ref="AJ100:AJ101"/>
    <mergeCell ref="AK100:AK101"/>
    <mergeCell ref="AL100:AL101"/>
    <mergeCell ref="AM100:AM101"/>
    <mergeCell ref="AN100:AN101"/>
    <mergeCell ref="AO100:AO101"/>
    <mergeCell ref="AP100:AP101"/>
    <mergeCell ref="AG98:AG99"/>
    <mergeCell ref="AH98:AH99"/>
    <mergeCell ref="AI98:AI99"/>
    <mergeCell ref="AJ98:AJ99"/>
    <mergeCell ref="AK98:AK99"/>
    <mergeCell ref="AL98:AL99"/>
    <mergeCell ref="AM98:AM99"/>
    <mergeCell ref="AN98:AN99"/>
    <mergeCell ref="AO98:AO99"/>
    <mergeCell ref="AP94:AP95"/>
    <mergeCell ref="AG96:AG97"/>
    <mergeCell ref="AH96:AH97"/>
    <mergeCell ref="AI96:AI97"/>
    <mergeCell ref="AJ96:AJ97"/>
    <mergeCell ref="AK96:AK97"/>
    <mergeCell ref="AL96:AL97"/>
    <mergeCell ref="AM96:AM97"/>
    <mergeCell ref="AN96:AN97"/>
    <mergeCell ref="AO96:AO97"/>
    <mergeCell ref="AP96:AP97"/>
    <mergeCell ref="AG94:AG95"/>
    <mergeCell ref="AH94:AH95"/>
    <mergeCell ref="AI94:AI95"/>
    <mergeCell ref="AJ94:AJ95"/>
    <mergeCell ref="AK94:AK95"/>
    <mergeCell ref="AL94:AL95"/>
    <mergeCell ref="AM94:AM95"/>
    <mergeCell ref="AN94:AN95"/>
    <mergeCell ref="AO94:AO95"/>
    <mergeCell ref="AP90:AP91"/>
    <mergeCell ref="AG92:AG93"/>
    <mergeCell ref="AH92:AH93"/>
    <mergeCell ref="AI92:AI93"/>
    <mergeCell ref="AJ92:AJ93"/>
    <mergeCell ref="AK92:AK93"/>
    <mergeCell ref="AL92:AL93"/>
    <mergeCell ref="AM92:AM93"/>
    <mergeCell ref="AN92:AN93"/>
    <mergeCell ref="AO92:AO93"/>
    <mergeCell ref="AP92:AP93"/>
    <mergeCell ref="AG90:AG91"/>
    <mergeCell ref="AH90:AH91"/>
    <mergeCell ref="AI90:AI91"/>
    <mergeCell ref="AJ90:AJ91"/>
    <mergeCell ref="AK90:AK91"/>
    <mergeCell ref="AL90:AL91"/>
    <mergeCell ref="AM90:AM91"/>
    <mergeCell ref="AN90:AN91"/>
    <mergeCell ref="AO90:AO91"/>
    <mergeCell ref="AG80:AG81"/>
    <mergeCell ref="AH80:AH81"/>
    <mergeCell ref="AI80:AI81"/>
    <mergeCell ref="AJ80:AJ81"/>
    <mergeCell ref="AP84:AP85"/>
    <mergeCell ref="AG86:AG89"/>
    <mergeCell ref="AH86:AH89"/>
    <mergeCell ref="AI86:AI89"/>
    <mergeCell ref="AJ86:AJ89"/>
    <mergeCell ref="AK86:AK89"/>
    <mergeCell ref="AL86:AL89"/>
    <mergeCell ref="AM86:AM89"/>
    <mergeCell ref="AN86:AN89"/>
    <mergeCell ref="AO86:AO89"/>
    <mergeCell ref="AP86:AP89"/>
    <mergeCell ref="AG84:AG85"/>
    <mergeCell ref="AH84:AH85"/>
    <mergeCell ref="AI84:AI85"/>
    <mergeCell ref="AJ84:AJ85"/>
    <mergeCell ref="AK84:AK85"/>
    <mergeCell ref="AL84:AL85"/>
    <mergeCell ref="AM84:AM85"/>
    <mergeCell ref="AN84:AN85"/>
    <mergeCell ref="AO84:AO85"/>
    <mergeCell ref="AP78:AP79"/>
    <mergeCell ref="AG78:AG79"/>
    <mergeCell ref="AH78:AH79"/>
    <mergeCell ref="AI78:AI79"/>
    <mergeCell ref="AJ78:AJ79"/>
    <mergeCell ref="AK78:AK79"/>
    <mergeCell ref="AL78:AL79"/>
    <mergeCell ref="AM78:AM79"/>
    <mergeCell ref="AN78:AN79"/>
    <mergeCell ref="AO78:AO79"/>
    <mergeCell ref="AO70:AO71"/>
    <mergeCell ref="AP74:AP75"/>
    <mergeCell ref="AG76:AG77"/>
    <mergeCell ref="AH76:AH77"/>
    <mergeCell ref="AI76:AI77"/>
    <mergeCell ref="AJ76:AJ77"/>
    <mergeCell ref="AK76:AK77"/>
    <mergeCell ref="AL76:AL77"/>
    <mergeCell ref="AM76:AM77"/>
    <mergeCell ref="AN76:AN77"/>
    <mergeCell ref="AO76:AO77"/>
    <mergeCell ref="AP76:AP77"/>
    <mergeCell ref="AG74:AG75"/>
    <mergeCell ref="AH74:AH75"/>
    <mergeCell ref="AI74:AI75"/>
    <mergeCell ref="AJ74:AJ75"/>
    <mergeCell ref="AK74:AK75"/>
    <mergeCell ref="AL74:AL75"/>
    <mergeCell ref="AM74:AM75"/>
    <mergeCell ref="AN74:AN75"/>
    <mergeCell ref="AO74:AO75"/>
    <mergeCell ref="AL68:AL69"/>
    <mergeCell ref="AM68:AM69"/>
    <mergeCell ref="AN68:AN69"/>
    <mergeCell ref="AO68:AO69"/>
    <mergeCell ref="AP68:AP69"/>
    <mergeCell ref="AP70:AP71"/>
    <mergeCell ref="AG72:AG73"/>
    <mergeCell ref="AH72:AH73"/>
    <mergeCell ref="AI72:AI73"/>
    <mergeCell ref="AJ72:AJ73"/>
    <mergeCell ref="AK72:AK73"/>
    <mergeCell ref="AL72:AL73"/>
    <mergeCell ref="AM72:AM73"/>
    <mergeCell ref="AN72:AN73"/>
    <mergeCell ref="AO72:AO73"/>
    <mergeCell ref="AP72:AP73"/>
    <mergeCell ref="AG70:AG71"/>
    <mergeCell ref="AH70:AH71"/>
    <mergeCell ref="AI70:AI71"/>
    <mergeCell ref="AJ70:AJ71"/>
    <mergeCell ref="AK70:AK71"/>
    <mergeCell ref="AL70:AL71"/>
    <mergeCell ref="AM70:AM71"/>
    <mergeCell ref="AN70:AN71"/>
    <mergeCell ref="AG49:AG50"/>
    <mergeCell ref="AH49:AH50"/>
    <mergeCell ref="AI49:AI50"/>
    <mergeCell ref="AJ49:AJ50"/>
    <mergeCell ref="AK49:AK50"/>
    <mergeCell ref="AG68:AG69"/>
    <mergeCell ref="AH68:AH69"/>
    <mergeCell ref="AI68:AI69"/>
    <mergeCell ref="AJ68:AJ69"/>
    <mergeCell ref="AK68:AK69"/>
    <mergeCell ref="AG51:AG54"/>
    <mergeCell ref="AH51:AH54"/>
    <mergeCell ref="AI51:AI54"/>
    <mergeCell ref="AJ51:AJ54"/>
    <mergeCell ref="AK51:AK54"/>
    <mergeCell ref="AG45:AG46"/>
    <mergeCell ref="AH45:AH46"/>
    <mergeCell ref="AI45:AI46"/>
    <mergeCell ref="AJ45:AJ46"/>
    <mergeCell ref="AK45:AK46"/>
    <mergeCell ref="AG47:AG48"/>
    <mergeCell ref="AH47:AH48"/>
    <mergeCell ref="AI47:AI48"/>
    <mergeCell ref="AJ47:AJ48"/>
    <mergeCell ref="AK47:AK48"/>
    <mergeCell ref="AG28:AG29"/>
    <mergeCell ref="AH28:AH29"/>
    <mergeCell ref="AI28:AI29"/>
    <mergeCell ref="AJ28:AJ29"/>
    <mergeCell ref="AK28:AK29"/>
    <mergeCell ref="AG43:AG44"/>
    <mergeCell ref="AH43:AH44"/>
    <mergeCell ref="AI43:AI44"/>
    <mergeCell ref="AJ43:AJ44"/>
    <mergeCell ref="AK43:AK44"/>
    <mergeCell ref="AG22:AG25"/>
    <mergeCell ref="AH22:AH25"/>
    <mergeCell ref="AI22:AI25"/>
    <mergeCell ref="AJ22:AJ25"/>
    <mergeCell ref="AK22:AK25"/>
    <mergeCell ref="AG26:AG27"/>
    <mergeCell ref="AH26:AH27"/>
    <mergeCell ref="AI26:AI27"/>
    <mergeCell ref="AJ26:AJ27"/>
    <mergeCell ref="AK26:AK27"/>
    <mergeCell ref="AG18:AG19"/>
    <mergeCell ref="AH18:AH19"/>
    <mergeCell ref="AI18:AI19"/>
    <mergeCell ref="AJ18:AJ19"/>
    <mergeCell ref="AK18:AK19"/>
    <mergeCell ref="AG20:AG21"/>
    <mergeCell ref="AH20:AH21"/>
    <mergeCell ref="AI20:AI21"/>
    <mergeCell ref="AJ20:AJ21"/>
    <mergeCell ref="AK20:AK21"/>
    <mergeCell ref="X104:X105"/>
    <mergeCell ref="Y104:Y105"/>
    <mergeCell ref="A104:A105"/>
    <mergeCell ref="B104:B105"/>
    <mergeCell ref="C104:C105"/>
    <mergeCell ref="D104:D105"/>
    <mergeCell ref="S104:S105"/>
    <mergeCell ref="T104:T105"/>
    <mergeCell ref="U104:U105"/>
    <mergeCell ref="V104:V105"/>
    <mergeCell ref="W104:W105"/>
    <mergeCell ref="X100:X101"/>
    <mergeCell ref="Y100:Y101"/>
    <mergeCell ref="A102:A103"/>
    <mergeCell ref="B102:B103"/>
    <mergeCell ref="C102:C103"/>
    <mergeCell ref="D102:D103"/>
    <mergeCell ref="S102:S103"/>
    <mergeCell ref="T102:T103"/>
    <mergeCell ref="U102:U103"/>
    <mergeCell ref="V102:V103"/>
    <mergeCell ref="W102:W103"/>
    <mergeCell ref="X102:X103"/>
    <mergeCell ref="Y102:Y103"/>
    <mergeCell ref="A100:A101"/>
    <mergeCell ref="B100:B101"/>
    <mergeCell ref="C100:C101"/>
    <mergeCell ref="D100:D101"/>
    <mergeCell ref="S100:S101"/>
    <mergeCell ref="T100:T101"/>
    <mergeCell ref="U100:U101"/>
    <mergeCell ref="V100:V101"/>
    <mergeCell ref="W100:W101"/>
    <mergeCell ref="X96:X97"/>
    <mergeCell ref="Y96:Y97"/>
    <mergeCell ref="A98:A99"/>
    <mergeCell ref="B98:B99"/>
    <mergeCell ref="C98:C99"/>
    <mergeCell ref="D98:D99"/>
    <mergeCell ref="S98:S99"/>
    <mergeCell ref="T98:T99"/>
    <mergeCell ref="U98:U99"/>
    <mergeCell ref="V98:V99"/>
    <mergeCell ref="W98:W99"/>
    <mergeCell ref="X98:X99"/>
    <mergeCell ref="Y98:Y99"/>
    <mergeCell ref="A96:A97"/>
    <mergeCell ref="B96:B97"/>
    <mergeCell ref="C96:C97"/>
    <mergeCell ref="D96:D97"/>
    <mergeCell ref="S96:S97"/>
    <mergeCell ref="T96:T97"/>
    <mergeCell ref="U96:U97"/>
    <mergeCell ref="V96:V97"/>
    <mergeCell ref="W96:W97"/>
    <mergeCell ref="V86:V89"/>
    <mergeCell ref="W86:W89"/>
    <mergeCell ref="X92:X93"/>
    <mergeCell ref="Y92:Y93"/>
    <mergeCell ref="A94:A95"/>
    <mergeCell ref="B94:B95"/>
    <mergeCell ref="C94:C95"/>
    <mergeCell ref="D94:D95"/>
    <mergeCell ref="S94:S95"/>
    <mergeCell ref="T94:T95"/>
    <mergeCell ref="U94:U95"/>
    <mergeCell ref="V94:V95"/>
    <mergeCell ref="W94:W95"/>
    <mergeCell ref="X94:X95"/>
    <mergeCell ref="Y94:Y95"/>
    <mergeCell ref="A92:A93"/>
    <mergeCell ref="B92:B93"/>
    <mergeCell ref="C92:C93"/>
    <mergeCell ref="D92:D93"/>
    <mergeCell ref="S92:S93"/>
    <mergeCell ref="T92:T93"/>
    <mergeCell ref="U92:U93"/>
    <mergeCell ref="V92:V93"/>
    <mergeCell ref="W92:W93"/>
    <mergeCell ref="X84:X85"/>
    <mergeCell ref="Y84:Y85"/>
    <mergeCell ref="A80:A81"/>
    <mergeCell ref="B80:B81"/>
    <mergeCell ref="X86:X89"/>
    <mergeCell ref="Y86:Y89"/>
    <mergeCell ref="A90:A91"/>
    <mergeCell ref="B90:B91"/>
    <mergeCell ref="C90:C91"/>
    <mergeCell ref="D90:D91"/>
    <mergeCell ref="S90:S91"/>
    <mergeCell ref="T90:T91"/>
    <mergeCell ref="U90:U91"/>
    <mergeCell ref="V90:V91"/>
    <mergeCell ref="W90:W91"/>
    <mergeCell ref="X90:X91"/>
    <mergeCell ref="Y90:Y91"/>
    <mergeCell ref="A86:A89"/>
    <mergeCell ref="B86:B89"/>
    <mergeCell ref="C86:C89"/>
    <mergeCell ref="D86:D89"/>
    <mergeCell ref="S86:S89"/>
    <mergeCell ref="T86:T89"/>
    <mergeCell ref="U86:U89"/>
    <mergeCell ref="A84:A85"/>
    <mergeCell ref="B84:B85"/>
    <mergeCell ref="C84:C85"/>
    <mergeCell ref="D84:D85"/>
    <mergeCell ref="S84:S85"/>
    <mergeCell ref="T84:T85"/>
    <mergeCell ref="U84:U85"/>
    <mergeCell ref="V84:V85"/>
    <mergeCell ref="W84:W85"/>
    <mergeCell ref="X78:X79"/>
    <mergeCell ref="Y78:Y79"/>
    <mergeCell ref="A76:A77"/>
    <mergeCell ref="B76:B77"/>
    <mergeCell ref="C76:C77"/>
    <mergeCell ref="D76:D77"/>
    <mergeCell ref="S76:S77"/>
    <mergeCell ref="T76:T77"/>
    <mergeCell ref="U76:U77"/>
    <mergeCell ref="V76:V77"/>
    <mergeCell ref="A78:A79"/>
    <mergeCell ref="B78:B79"/>
    <mergeCell ref="C78:C79"/>
    <mergeCell ref="D78:D79"/>
    <mergeCell ref="S78:S79"/>
    <mergeCell ref="T78:T79"/>
    <mergeCell ref="U78:U79"/>
    <mergeCell ref="V78:V79"/>
    <mergeCell ref="W78:W79"/>
    <mergeCell ref="A74:A75"/>
    <mergeCell ref="B74:B75"/>
    <mergeCell ref="C74:C75"/>
    <mergeCell ref="D74:D75"/>
    <mergeCell ref="S74:S75"/>
    <mergeCell ref="T74:T75"/>
    <mergeCell ref="U74:U75"/>
    <mergeCell ref="V74:V75"/>
    <mergeCell ref="W74:W75"/>
    <mergeCell ref="A68:A69"/>
    <mergeCell ref="B68:B69"/>
    <mergeCell ref="C68:C69"/>
    <mergeCell ref="D68:D69"/>
    <mergeCell ref="S68:S69"/>
    <mergeCell ref="T68:T69"/>
    <mergeCell ref="U68:U69"/>
    <mergeCell ref="V68:V69"/>
    <mergeCell ref="W72:W73"/>
    <mergeCell ref="A72:A73"/>
    <mergeCell ref="B72:B73"/>
    <mergeCell ref="C72:C73"/>
    <mergeCell ref="D72:D73"/>
    <mergeCell ref="S72:S73"/>
    <mergeCell ref="T72:T73"/>
    <mergeCell ref="U72:U73"/>
    <mergeCell ref="V72:V73"/>
    <mergeCell ref="A70:A71"/>
    <mergeCell ref="B70:B71"/>
    <mergeCell ref="C70:C71"/>
    <mergeCell ref="D70:D71"/>
    <mergeCell ref="S70:S71"/>
    <mergeCell ref="T70:T71"/>
    <mergeCell ref="U70:U71"/>
    <mergeCell ref="W70:W71"/>
    <mergeCell ref="S4:V4"/>
    <mergeCell ref="S16:V16"/>
    <mergeCell ref="T18:T19"/>
    <mergeCell ref="U18:U19"/>
    <mergeCell ref="V18:V19"/>
    <mergeCell ref="T20:T21"/>
    <mergeCell ref="U20:U21"/>
    <mergeCell ref="V20:V21"/>
    <mergeCell ref="T22:T25"/>
    <mergeCell ref="U22:U25"/>
    <mergeCell ref="V22:V25"/>
    <mergeCell ref="U43:U44"/>
    <mergeCell ref="V43:V44"/>
    <mergeCell ref="S41:V41"/>
    <mergeCell ref="U28:U29"/>
    <mergeCell ref="V28:V29"/>
    <mergeCell ref="U49:U50"/>
    <mergeCell ref="V49:V50"/>
    <mergeCell ref="A18:A19"/>
    <mergeCell ref="B18:B19"/>
    <mergeCell ref="C18:C19"/>
    <mergeCell ref="A28:A29"/>
    <mergeCell ref="B28:B29"/>
    <mergeCell ref="C28:C29"/>
    <mergeCell ref="D28:D29"/>
    <mergeCell ref="S28:S29"/>
    <mergeCell ref="T28:T29"/>
    <mergeCell ref="A22:A25"/>
    <mergeCell ref="B22:B25"/>
    <mergeCell ref="C22:C25"/>
    <mergeCell ref="D22:D25"/>
    <mergeCell ref="S22:S25"/>
    <mergeCell ref="A20:A21"/>
    <mergeCell ref="B20:B21"/>
    <mergeCell ref="C20:C21"/>
    <mergeCell ref="D20:D21"/>
    <mergeCell ref="S20:S21"/>
    <mergeCell ref="D18:D19"/>
    <mergeCell ref="S18:S19"/>
    <mergeCell ref="A26:A27"/>
    <mergeCell ref="B26:B27"/>
    <mergeCell ref="C26:C27"/>
    <mergeCell ref="D26:D27"/>
    <mergeCell ref="S26:S27"/>
    <mergeCell ref="T26:T27"/>
    <mergeCell ref="S33:V33"/>
    <mergeCell ref="U26:U27"/>
    <mergeCell ref="V26:V27"/>
    <mergeCell ref="A45:A48"/>
    <mergeCell ref="B45:B48"/>
    <mergeCell ref="E45:G46"/>
    <mergeCell ref="T45:T48"/>
    <mergeCell ref="E47:G48"/>
    <mergeCell ref="A43:A44"/>
    <mergeCell ref="B43:B44"/>
    <mergeCell ref="C43:C44"/>
    <mergeCell ref="D43:D44"/>
    <mergeCell ref="S43:S44"/>
    <mergeCell ref="T43:T44"/>
    <mergeCell ref="U45:U46"/>
    <mergeCell ref="V45:V46"/>
    <mergeCell ref="C47:C48"/>
    <mergeCell ref="D47:D48"/>
    <mergeCell ref="S47:S48"/>
    <mergeCell ref="U47:U48"/>
    <mergeCell ref="V47:V48"/>
    <mergeCell ref="C45:C46"/>
    <mergeCell ref="D45:D46"/>
    <mergeCell ref="S45:S46"/>
    <mergeCell ref="A49:A50"/>
    <mergeCell ref="B49:B50"/>
    <mergeCell ref="C49:C50"/>
    <mergeCell ref="D49:D50"/>
    <mergeCell ref="S49:S50"/>
    <mergeCell ref="T49:T50"/>
    <mergeCell ref="A51:A54"/>
    <mergeCell ref="B51:B54"/>
    <mergeCell ref="C51:C54"/>
    <mergeCell ref="D51:D54"/>
    <mergeCell ref="S51:S54"/>
    <mergeCell ref="T51:T54"/>
    <mergeCell ref="U51:U54"/>
    <mergeCell ref="V51:V54"/>
    <mergeCell ref="S58:V58"/>
    <mergeCell ref="X64:Y66"/>
    <mergeCell ref="S66:V66"/>
    <mergeCell ref="C80:C81"/>
    <mergeCell ref="D80:D81"/>
    <mergeCell ref="S80:S81"/>
    <mergeCell ref="T80:T81"/>
    <mergeCell ref="U80:U81"/>
    <mergeCell ref="V80:V81"/>
    <mergeCell ref="W80:W81"/>
    <mergeCell ref="X80:X81"/>
    <mergeCell ref="Y80:Y81"/>
    <mergeCell ref="W68:W69"/>
    <mergeCell ref="X68:X69"/>
    <mergeCell ref="Y68:Y69"/>
    <mergeCell ref="X70:X71"/>
    <mergeCell ref="Y70:Y71"/>
    <mergeCell ref="X72:X73"/>
    <mergeCell ref="Y72:Y73"/>
    <mergeCell ref="X74:X75"/>
    <mergeCell ref="Y74:Y75"/>
    <mergeCell ref="W76:W77"/>
    <mergeCell ref="X76:X77"/>
    <mergeCell ref="Y76:Y77"/>
    <mergeCell ref="V70:V71"/>
    <mergeCell ref="X82:X83"/>
    <mergeCell ref="Y82:Y83"/>
    <mergeCell ref="AG82:AG83"/>
    <mergeCell ref="AH82:AH83"/>
    <mergeCell ref="AI82:AI83"/>
    <mergeCell ref="AJ82:AJ83"/>
    <mergeCell ref="AK82:AK83"/>
    <mergeCell ref="AL82:AL83"/>
    <mergeCell ref="AM82:AM83"/>
    <mergeCell ref="A82:A83"/>
    <mergeCell ref="B82:B83"/>
    <mergeCell ref="C82:C83"/>
    <mergeCell ref="D82:D83"/>
    <mergeCell ref="S82:S83"/>
    <mergeCell ref="T82:T83"/>
    <mergeCell ref="U82:U83"/>
    <mergeCell ref="V82:V83"/>
    <mergeCell ref="W82:W83"/>
    <mergeCell ref="AN82:AN83"/>
    <mergeCell ref="AO82:AO83"/>
    <mergeCell ref="AP82:AP83"/>
    <mergeCell ref="AK80:AK81"/>
    <mergeCell ref="AL80:AL81"/>
    <mergeCell ref="AM80:AM81"/>
    <mergeCell ref="AN80:AN81"/>
    <mergeCell ref="AO80:AO81"/>
    <mergeCell ref="AP80:AP81"/>
  </mergeCells>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90" priority="25" stopIfTrue="1" operator="greaterThan">
      <formula>0</formula>
    </cfRule>
  </conditionalFormatting>
  <conditionalFormatting sqref="C31:C32 C38:C40 C53:C55 C106:C110">
    <cfRule type="cellIs" dxfId="89" priority="26" stopIfTrue="1" operator="greaterThanOrEqual">
      <formula>1</formula>
    </cfRule>
  </conditionalFormatting>
  <conditionalFormatting sqref="C53:C55 T18:T29 T43:T52 E44:Q44 E46:M46 E48:J48 E50:R50 E52:G52 T66 T68:T105">
    <cfRule type="cellIs" dxfId="88" priority="24" operator="greaterThan">
      <formula>0</formula>
    </cfRule>
  </conditionalFormatting>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87" priority="20" stopIfTrue="1" operator="greaterThan">
      <formula>0</formula>
    </cfRule>
  </conditionalFormatting>
  <conditionalFormatting sqref="C31:C32 C38:C40 C53:C55 C106:C110">
    <cfRule type="cellIs" dxfId="86" priority="19" stopIfTrue="1" operator="greaterThanOrEqual">
      <formula>1</formula>
    </cfRule>
  </conditionalFormatting>
  <conditionalFormatting sqref="C53:C55 T18:T29 T43:T52 E44:Q44 E46:M46 E48:J48 E50:R50 E52:G52 T66 T68:T105">
    <cfRule type="cellIs" dxfId="85" priority="18" operator="greaterThan">
      <formula>0</formula>
    </cfRule>
  </conditionalFormatting>
  <conditionalFormatting sqref="W66 W68 W70 W72 W74 W76 W78 W80 W84 W86 W90 W92 W94 W96 W98 W100 W102 W104">
    <cfRule type="cellIs" dxfId="84" priority="15" operator="equal">
      <formula>$AQ$66</formula>
    </cfRule>
    <cfRule type="cellIs" dxfId="83" priority="16" operator="equal">
      <formula>$AQ$67</formula>
    </cfRule>
  </conditionalFormatting>
  <conditionalFormatting sqref="C114 E91:H91 E95:K95 E97:G97 E101:G101 E85:J85 E87:R87 E93:P93 E99:N99 E25:J25 E103:M103 E89:R89 C109:C110 E81:K81 E79:J79 E29:J29 E75:R75 E69:O69 E77:H77 T35:T37 E35:E37 T6:T12 C13 E6:E12 E19:G19 E23:R23 E27:O27 E21:H21 C30 T60:T62 E60:E62 C38:C40 C55:C57 C63 E71:M71 E73:R73 E83:O83 R83 E105:I105">
    <cfRule type="cellIs" dxfId="82" priority="5" stopIfTrue="1" operator="greaterThan">
      <formula>0</formula>
    </cfRule>
  </conditionalFormatting>
  <conditionalFormatting sqref="C106:C110 C31:C32 C38:C40 C55:C57 C63">
    <cfRule type="cellIs" dxfId="81" priority="4" stopIfTrue="1" operator="greaterThanOrEqual">
      <formula>1</formula>
    </cfRule>
  </conditionalFormatting>
  <conditionalFormatting sqref="T68:T105 T18:T29 C63 E50:J50 E52:R52 E54:G54 C55:C57 T49:T54 T43:T46 H48:M48 E44:M44 H46:N46">
    <cfRule type="cellIs" dxfId="80" priority="3" operator="greaterThan">
      <formula>0</formula>
    </cfRule>
  </conditionalFormatting>
  <conditionalFormatting sqref="W84 W86 W90 W92 W94 W96 W98 W100 W102 W104 W68 W70 W72 W74 W76 W78 W80 W82">
    <cfRule type="cellIs" dxfId="79" priority="1" operator="equal">
      <formula>$AQ$68</formula>
    </cfRule>
    <cfRule type="cellIs" dxfId="78" priority="2" operator="equal">
      <formula>$AQ$69</formula>
    </cfRule>
  </conditionalFormatting>
  <pageMargins left="0.5" right="0.5" top="0.5" bottom="0.5" header="0.3" footer="0.3"/>
  <pageSetup scale="67" fitToHeight="2" orientation="landscape" horizontalDpi="360" verticalDpi="360" r:id="rId1"/>
  <headerFooter alignWithMargins="0"/>
  <rowBreaks count="1" manualBreakCount="1">
    <brk id="61" max="29" man="1"/>
  </rowBreaks>
</worksheet>
</file>

<file path=xl/worksheets/sheet15.xml><?xml version="1.0" encoding="utf-8"?>
<worksheet xmlns="http://schemas.openxmlformats.org/spreadsheetml/2006/main" xmlns:r="http://schemas.openxmlformats.org/officeDocument/2006/relationships">
  <dimension ref="A1:AQ123"/>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20.7109375" style="6" customWidth="1"/>
    <col min="3" max="3" width="6.7109375" style="6" customWidth="1"/>
    <col min="4" max="4" width="5.28515625" style="6" customWidth="1"/>
    <col min="5" max="12" width="3.7109375" style="6" customWidth="1"/>
    <col min="13" max="13" width="3.85546875" style="6" customWidth="1"/>
    <col min="14" max="18" width="4.28515625" style="6" customWidth="1"/>
    <col min="19" max="19" width="8" style="6" customWidth="1"/>
    <col min="20" max="20" width="7" style="6" customWidth="1"/>
    <col min="21" max="22" width="9.140625" style="6"/>
    <col min="23" max="23" width="8" style="6" bestFit="1" customWidth="1"/>
    <col min="24" max="24" width="8.85546875" style="6" bestFit="1" customWidth="1"/>
    <col min="25" max="25" width="8.85546875" style="6" customWidth="1"/>
    <col min="26" max="26" width="3.7109375" style="6" customWidth="1"/>
    <col min="27" max="31" width="9.140625" style="6" customWidth="1"/>
    <col min="32" max="32" width="9.140625" style="6"/>
    <col min="33" max="37" width="7.7109375" style="6" customWidth="1"/>
    <col min="38" max="39" width="8.7109375" style="6" customWidth="1"/>
    <col min="40" max="40" width="11.28515625" style="6" bestFit="1" customWidth="1"/>
    <col min="41" max="41" width="8.85546875" style="6" bestFit="1" customWidth="1"/>
    <col min="42" max="42" width="7.7109375" style="6" bestFit="1" customWidth="1"/>
    <col min="43" max="43" width="15.85546875" style="6" customWidth="1"/>
    <col min="44" max="16384" width="9.140625" style="6"/>
  </cols>
  <sheetData>
    <row r="1" spans="1:43">
      <c r="A1" s="95" t="s">
        <v>42</v>
      </c>
      <c r="B1" s="1" t="s">
        <v>34</v>
      </c>
      <c r="C1" s="95"/>
      <c r="D1" s="95"/>
      <c r="E1" s="95"/>
      <c r="F1" s="95" t="s">
        <v>37</v>
      </c>
      <c r="G1" s="95"/>
      <c r="H1" s="7"/>
      <c r="I1" s="91" t="s">
        <v>140</v>
      </c>
      <c r="J1" s="95"/>
      <c r="K1" s="95"/>
      <c r="L1" s="140"/>
      <c r="M1" s="140"/>
      <c r="N1" s="95"/>
      <c r="O1" s="95"/>
      <c r="P1" s="95"/>
      <c r="Q1" s="95"/>
      <c r="R1" s="95"/>
      <c r="S1" s="95"/>
      <c r="T1" s="95"/>
      <c r="U1" s="95"/>
      <c r="V1" s="95"/>
      <c r="W1" s="95"/>
      <c r="X1" s="95"/>
      <c r="Y1" s="95"/>
      <c r="Z1" s="95"/>
      <c r="AA1" s="95"/>
      <c r="AB1" s="95"/>
      <c r="AC1" s="95"/>
      <c r="AD1" s="95"/>
      <c r="AE1" s="95"/>
      <c r="AF1" s="256" t="s">
        <v>254</v>
      </c>
      <c r="AG1" s="256"/>
      <c r="AH1" s="256"/>
      <c r="AI1" s="256"/>
      <c r="AJ1" s="256"/>
      <c r="AK1" s="256" t="s">
        <v>67</v>
      </c>
      <c r="AL1" s="255"/>
      <c r="AM1" s="255"/>
      <c r="AN1" s="255"/>
      <c r="AO1" s="256" t="s">
        <v>254</v>
      </c>
      <c r="AP1" s="256"/>
      <c r="AQ1" s="255"/>
    </row>
    <row r="2" spans="1:43">
      <c r="A2" s="95"/>
      <c r="B2" s="1" t="s">
        <v>38</v>
      </c>
      <c r="C2" s="95"/>
      <c r="D2" s="95"/>
      <c r="E2" s="95"/>
      <c r="F2" s="95"/>
      <c r="G2" s="95"/>
      <c r="H2" s="95"/>
      <c r="I2" s="95"/>
      <c r="J2" s="95"/>
      <c r="K2" s="95"/>
      <c r="L2" s="95"/>
      <c r="M2" s="95"/>
      <c r="N2" s="95"/>
      <c r="O2" s="95"/>
      <c r="P2" s="95"/>
      <c r="Q2" s="95"/>
      <c r="R2" s="95"/>
      <c r="S2" s="95"/>
      <c r="T2" s="141" t="s">
        <v>12</v>
      </c>
      <c r="U2" s="142">
        <f>DenStatus!C2</f>
        <v>42514</v>
      </c>
      <c r="V2" s="142"/>
      <c r="W2" s="142"/>
      <c r="X2" s="142"/>
      <c r="Y2" s="142"/>
      <c r="Z2" s="95"/>
      <c r="AA2" s="138" t="s">
        <v>8</v>
      </c>
      <c r="AB2" s="156"/>
      <c r="AC2" s="156"/>
      <c r="AD2" s="136" t="s">
        <v>24</v>
      </c>
      <c r="AE2" s="95"/>
      <c r="AF2" s="95"/>
      <c r="AG2" s="304" t="s">
        <v>17</v>
      </c>
      <c r="AH2" s="305"/>
      <c r="AI2" s="305"/>
      <c r="AJ2" s="305"/>
      <c r="AK2" s="306"/>
      <c r="AL2" s="95"/>
      <c r="AM2" s="95"/>
      <c r="AN2" s="95"/>
      <c r="AO2" s="95"/>
      <c r="AP2" s="95"/>
      <c r="AQ2" s="95"/>
    </row>
    <row r="3" spans="1:43">
      <c r="A3" s="96" t="s">
        <v>68</v>
      </c>
      <c r="B3" s="95"/>
      <c r="C3" s="95"/>
      <c r="D3" s="95"/>
      <c r="E3" s="95"/>
      <c r="F3" s="95"/>
      <c r="G3" s="95"/>
      <c r="H3" s="95"/>
      <c r="I3" s="95"/>
      <c r="J3" s="95"/>
      <c r="K3" s="95"/>
      <c r="L3" s="95"/>
      <c r="M3" s="95"/>
      <c r="N3" s="95"/>
      <c r="O3" s="95"/>
      <c r="P3" s="95"/>
      <c r="Q3" s="95"/>
      <c r="R3" s="95"/>
      <c r="S3" s="95"/>
      <c r="T3" s="95"/>
      <c r="U3" s="95"/>
      <c r="V3" s="95"/>
      <c r="W3" s="95"/>
      <c r="X3" s="95"/>
      <c r="Y3" s="95"/>
      <c r="Z3" s="95"/>
      <c r="AA3" s="32" t="s">
        <v>311</v>
      </c>
      <c r="AB3" s="3"/>
      <c r="AC3" s="3"/>
      <c r="AD3" s="186">
        <v>37429</v>
      </c>
      <c r="AE3" s="95"/>
      <c r="AF3" s="95"/>
      <c r="AG3" s="184" t="s">
        <v>26</v>
      </c>
      <c r="AH3" s="307"/>
      <c r="AI3" s="307"/>
      <c r="AJ3" s="307"/>
      <c r="AK3" s="308"/>
      <c r="AL3" s="95"/>
      <c r="AM3" s="95"/>
      <c r="AN3" s="95"/>
      <c r="AO3" s="95"/>
      <c r="AP3" s="95"/>
      <c r="AQ3" s="95"/>
    </row>
    <row r="4" spans="1:43">
      <c r="A4" s="135" t="s">
        <v>5</v>
      </c>
      <c r="B4" s="135"/>
      <c r="C4" s="135" t="s">
        <v>7</v>
      </c>
      <c r="D4" s="135"/>
      <c r="E4" s="174" t="s">
        <v>33</v>
      </c>
      <c r="F4" s="143"/>
      <c r="G4" s="143"/>
      <c r="H4" s="143"/>
      <c r="I4" s="143"/>
      <c r="J4" s="143"/>
      <c r="K4" s="143"/>
      <c r="L4" s="143"/>
      <c r="M4" s="143"/>
      <c r="N4" s="143"/>
      <c r="O4" s="143"/>
      <c r="P4" s="143"/>
      <c r="Q4" s="143"/>
      <c r="R4" s="143"/>
      <c r="S4" s="406" t="s">
        <v>4</v>
      </c>
      <c r="T4" s="366"/>
      <c r="U4" s="366"/>
      <c r="V4" s="367"/>
      <c r="W4" s="242"/>
      <c r="X4" s="242"/>
      <c r="Y4" s="242"/>
      <c r="Z4" s="95"/>
      <c r="AA4" s="32" t="s">
        <v>312</v>
      </c>
      <c r="AB4" s="3"/>
      <c r="AC4" s="3"/>
      <c r="AD4" s="186">
        <v>37429</v>
      </c>
      <c r="AE4" s="95"/>
      <c r="AF4" s="95"/>
      <c r="AG4" s="157" t="s">
        <v>34</v>
      </c>
      <c r="AH4" s="119" t="s">
        <v>48</v>
      </c>
      <c r="AI4" s="119" t="s">
        <v>165</v>
      </c>
      <c r="AJ4" s="119" t="s">
        <v>211</v>
      </c>
      <c r="AK4" s="157" t="s">
        <v>1</v>
      </c>
      <c r="AL4" s="95"/>
      <c r="AM4" s="95"/>
      <c r="AN4" s="95"/>
      <c r="AO4" s="95"/>
      <c r="AP4" s="95"/>
      <c r="AQ4" s="95"/>
    </row>
    <row r="5" spans="1:43">
      <c r="A5" s="136" t="s">
        <v>43</v>
      </c>
      <c r="B5" s="135" t="s">
        <v>40</v>
      </c>
      <c r="C5" s="136" t="s">
        <v>46</v>
      </c>
      <c r="D5" s="146" t="s">
        <v>16</v>
      </c>
      <c r="E5" s="136">
        <v>1</v>
      </c>
      <c r="F5" s="175"/>
      <c r="G5" s="175"/>
      <c r="H5" s="175"/>
      <c r="I5" s="175"/>
      <c r="J5" s="175"/>
      <c r="K5" s="175"/>
      <c r="L5" s="175"/>
      <c r="M5" s="175"/>
      <c r="N5" s="175"/>
      <c r="O5" s="175"/>
      <c r="P5" s="175"/>
      <c r="Q5" s="175"/>
      <c r="R5" s="175"/>
      <c r="S5" s="136" t="s">
        <v>2</v>
      </c>
      <c r="T5" s="136" t="s">
        <v>31</v>
      </c>
      <c r="U5" s="136" t="s">
        <v>24</v>
      </c>
      <c r="V5" s="50" t="s">
        <v>66</v>
      </c>
      <c r="W5" s="55"/>
      <c r="X5" s="55"/>
      <c r="Y5" s="55"/>
      <c r="Z5" s="95"/>
      <c r="AA5" s="2"/>
      <c r="AB5" s="3"/>
      <c r="AC5" s="3"/>
      <c r="AD5" s="186"/>
      <c r="AE5" s="95"/>
      <c r="AF5" s="95"/>
      <c r="AG5" s="251" t="s">
        <v>49</v>
      </c>
      <c r="AH5" s="148" t="s">
        <v>49</v>
      </c>
      <c r="AI5" s="148" t="s">
        <v>49</v>
      </c>
      <c r="AJ5" s="251" t="s">
        <v>49</v>
      </c>
      <c r="AK5" s="251" t="s">
        <v>50</v>
      </c>
      <c r="AL5" s="95"/>
      <c r="AM5" s="95"/>
      <c r="AN5" s="95"/>
      <c r="AO5" s="95"/>
      <c r="AP5" s="95"/>
      <c r="AQ5" s="95"/>
    </row>
    <row r="6" spans="1:43">
      <c r="A6" s="136">
        <v>1</v>
      </c>
      <c r="B6" s="135" t="str">
        <f>DenStatus!C5</f>
        <v>Scout Oath</v>
      </c>
      <c r="C6" s="136">
        <v>1</v>
      </c>
      <c r="D6" s="295">
        <v>1</v>
      </c>
      <c r="E6" s="5"/>
      <c r="F6" s="295"/>
      <c r="G6" s="175"/>
      <c r="H6" s="175"/>
      <c r="I6" s="175"/>
      <c r="J6" s="175"/>
      <c r="K6" s="175"/>
      <c r="L6" s="175"/>
      <c r="M6" s="175"/>
      <c r="N6" s="175"/>
      <c r="O6" s="175"/>
      <c r="P6" s="175"/>
      <c r="Q6" s="175"/>
      <c r="R6" s="175"/>
      <c r="S6" s="136">
        <f t="shared" ref="S6:S12" si="0">COUNTA(E6:R6)</f>
        <v>0</v>
      </c>
      <c r="T6" s="136">
        <f t="shared" ref="T6:T12" si="1">IF(SUM(AG6:AJ6)&gt;=AK6,1,0)</f>
        <v>0</v>
      </c>
      <c r="U6" s="177"/>
      <c r="V6" s="177"/>
      <c r="W6" s="243"/>
      <c r="X6" s="243"/>
      <c r="Y6" s="243"/>
      <c r="Z6" s="95"/>
      <c r="AA6" s="2"/>
      <c r="AB6" s="3"/>
      <c r="AC6" s="3"/>
      <c r="AD6" s="186"/>
      <c r="AE6" s="95"/>
      <c r="AF6" s="95"/>
      <c r="AG6" s="136">
        <f>IF(S6&gt;=C6,1,0)</f>
        <v>0</v>
      </c>
      <c r="AH6" s="136"/>
      <c r="AI6" s="136"/>
      <c r="AJ6" s="136"/>
      <c r="AK6" s="136">
        <v>1</v>
      </c>
      <c r="AL6" s="95"/>
      <c r="AM6" s="95"/>
      <c r="AN6" s="95"/>
      <c r="AO6" s="95"/>
      <c r="AP6" s="95"/>
      <c r="AQ6" s="95"/>
    </row>
    <row r="7" spans="1:43">
      <c r="A7" s="136">
        <f t="shared" ref="A7:A12" si="2">A6+1</f>
        <v>2</v>
      </c>
      <c r="B7" s="135" t="str">
        <f>DenStatus!C6</f>
        <v>Scout Law</v>
      </c>
      <c r="C7" s="136">
        <v>1</v>
      </c>
      <c r="D7" s="295">
        <v>1</v>
      </c>
      <c r="E7" s="5"/>
      <c r="F7" s="295"/>
      <c r="G7" s="175"/>
      <c r="H7" s="175"/>
      <c r="I7" s="175"/>
      <c r="J7" s="117"/>
      <c r="K7" s="175"/>
      <c r="L7" s="175"/>
      <c r="M7" s="175"/>
      <c r="N7" s="175"/>
      <c r="O7" s="175"/>
      <c r="P7" s="175"/>
      <c r="Q7" s="175"/>
      <c r="R7" s="175"/>
      <c r="S7" s="136">
        <f t="shared" si="0"/>
        <v>0</v>
      </c>
      <c r="T7" s="136">
        <f t="shared" si="1"/>
        <v>0</v>
      </c>
      <c r="U7" s="177"/>
      <c r="V7" s="177"/>
      <c r="W7" s="243"/>
      <c r="X7" s="243"/>
      <c r="Y7" s="243"/>
      <c r="Z7" s="95"/>
      <c r="AA7" s="2"/>
      <c r="AB7" s="3"/>
      <c r="AC7" s="3"/>
      <c r="AD7" s="186"/>
      <c r="AE7" s="95"/>
      <c r="AF7" s="95"/>
      <c r="AG7" s="136">
        <f t="shared" ref="AG7:AG12" si="3">IF(S7&gt;=C7,1,0)</f>
        <v>0</v>
      </c>
      <c r="AH7" s="136"/>
      <c r="AI7" s="136"/>
      <c r="AJ7" s="136"/>
      <c r="AK7" s="136">
        <v>1</v>
      </c>
      <c r="AL7" s="95"/>
      <c r="AM7" s="95"/>
      <c r="AN7" s="95"/>
      <c r="AO7" s="95"/>
      <c r="AP7" s="95"/>
      <c r="AQ7" s="95"/>
    </row>
    <row r="8" spans="1:43">
      <c r="A8" s="136">
        <f t="shared" si="2"/>
        <v>3</v>
      </c>
      <c r="B8" s="135" t="str">
        <f>DenStatus!C7</f>
        <v>Cub Scout Sign</v>
      </c>
      <c r="C8" s="136">
        <v>1</v>
      </c>
      <c r="D8" s="295">
        <v>1</v>
      </c>
      <c r="E8" s="5"/>
      <c r="F8" s="295"/>
      <c r="G8" s="175"/>
      <c r="H8" s="175"/>
      <c r="I8" s="175"/>
      <c r="J8" s="175"/>
      <c r="K8" s="175"/>
      <c r="L8" s="175"/>
      <c r="M8" s="175"/>
      <c r="N8" s="175"/>
      <c r="O8" s="175"/>
      <c r="P8" s="175"/>
      <c r="Q8" s="175"/>
      <c r="R8" s="175"/>
      <c r="S8" s="136">
        <f t="shared" si="0"/>
        <v>0</v>
      </c>
      <c r="T8" s="136">
        <f t="shared" si="1"/>
        <v>0</v>
      </c>
      <c r="U8" s="177"/>
      <c r="V8" s="177"/>
      <c r="W8" s="243"/>
      <c r="X8" s="243"/>
      <c r="Y8" s="243"/>
      <c r="Z8" s="95"/>
      <c r="AA8" s="2"/>
      <c r="AB8" s="3"/>
      <c r="AC8" s="3"/>
      <c r="AD8" s="186"/>
      <c r="AE8" s="95"/>
      <c r="AF8" s="95"/>
      <c r="AG8" s="136">
        <f t="shared" si="3"/>
        <v>0</v>
      </c>
      <c r="AH8" s="136"/>
      <c r="AI8" s="136"/>
      <c r="AJ8" s="136"/>
      <c r="AK8" s="136">
        <v>1</v>
      </c>
      <c r="AL8" s="95"/>
      <c r="AM8" s="95"/>
      <c r="AN8" s="95"/>
      <c r="AO8" s="95"/>
      <c r="AP8" s="95"/>
      <c r="AQ8" s="95"/>
    </row>
    <row r="9" spans="1:43">
      <c r="A9" s="136">
        <f t="shared" si="2"/>
        <v>4</v>
      </c>
      <c r="B9" s="135" t="str">
        <f>DenStatus!C8</f>
        <v>Cub Scout Handshake</v>
      </c>
      <c r="C9" s="136">
        <v>1</v>
      </c>
      <c r="D9" s="295">
        <v>1</v>
      </c>
      <c r="E9" s="5"/>
      <c r="F9" s="295"/>
      <c r="G9" s="175"/>
      <c r="H9" s="175"/>
      <c r="I9" s="175"/>
      <c r="J9" s="175"/>
      <c r="K9" s="175"/>
      <c r="L9" s="175"/>
      <c r="M9" s="175"/>
      <c r="N9" s="175"/>
      <c r="O9" s="175"/>
      <c r="P9" s="175"/>
      <c r="Q9" s="175"/>
      <c r="R9" s="175"/>
      <c r="S9" s="136">
        <f t="shared" si="0"/>
        <v>0</v>
      </c>
      <c r="T9" s="136">
        <f t="shared" si="1"/>
        <v>0</v>
      </c>
      <c r="U9" s="177"/>
      <c r="V9" s="177"/>
      <c r="W9" s="243"/>
      <c r="X9" s="243"/>
      <c r="Y9" s="243"/>
      <c r="Z9" s="95"/>
      <c r="AA9" s="2"/>
      <c r="AB9" s="3"/>
      <c r="AC9" s="3"/>
      <c r="AD9" s="186"/>
      <c r="AE9" s="95"/>
      <c r="AF9" s="95"/>
      <c r="AG9" s="136">
        <f t="shared" si="3"/>
        <v>0</v>
      </c>
      <c r="AH9" s="136"/>
      <c r="AI9" s="136"/>
      <c r="AJ9" s="136"/>
      <c r="AK9" s="136">
        <v>1</v>
      </c>
      <c r="AL9" s="95"/>
      <c r="AM9" s="95"/>
      <c r="AN9" s="95"/>
      <c r="AO9" s="95"/>
      <c r="AP9" s="95"/>
      <c r="AQ9" s="95"/>
    </row>
    <row r="10" spans="1:43">
      <c r="A10" s="136">
        <f t="shared" si="2"/>
        <v>5</v>
      </c>
      <c r="B10" s="135" t="str">
        <f>DenStatus!C9</f>
        <v>Cub Scout Motto</v>
      </c>
      <c r="C10" s="136">
        <v>1</v>
      </c>
      <c r="D10" s="295">
        <v>1</v>
      </c>
      <c r="E10" s="5"/>
      <c r="F10" s="295"/>
      <c r="G10" s="175"/>
      <c r="H10" s="175"/>
      <c r="I10" s="175"/>
      <c r="J10" s="175"/>
      <c r="K10" s="175"/>
      <c r="L10" s="175"/>
      <c r="M10" s="175"/>
      <c r="N10" s="175"/>
      <c r="O10" s="175"/>
      <c r="P10" s="175"/>
      <c r="Q10" s="175"/>
      <c r="R10" s="175"/>
      <c r="S10" s="136">
        <f t="shared" si="0"/>
        <v>0</v>
      </c>
      <c r="T10" s="136">
        <f t="shared" si="1"/>
        <v>0</v>
      </c>
      <c r="U10" s="177"/>
      <c r="V10" s="177"/>
      <c r="W10" s="243"/>
      <c r="X10" s="243"/>
      <c r="Y10" s="243"/>
      <c r="Z10" s="95"/>
      <c r="AA10" s="2"/>
      <c r="AB10" s="3"/>
      <c r="AC10" s="3"/>
      <c r="AD10" s="186"/>
      <c r="AE10" s="95"/>
      <c r="AF10" s="95"/>
      <c r="AG10" s="136">
        <f t="shared" si="3"/>
        <v>0</v>
      </c>
      <c r="AH10" s="136"/>
      <c r="AI10" s="136"/>
      <c r="AJ10" s="136"/>
      <c r="AK10" s="136">
        <v>1</v>
      </c>
      <c r="AL10" s="95"/>
      <c r="AM10" s="95"/>
      <c r="AN10" s="95"/>
      <c r="AO10" s="95"/>
      <c r="AP10" s="95"/>
      <c r="AQ10" s="95"/>
    </row>
    <row r="11" spans="1:43">
      <c r="A11" s="136">
        <f t="shared" si="2"/>
        <v>6</v>
      </c>
      <c r="B11" s="135" t="str">
        <f>DenStatus!C10</f>
        <v>Cub Scout Salute</v>
      </c>
      <c r="C11" s="136">
        <v>1</v>
      </c>
      <c r="D11" s="295">
        <v>1</v>
      </c>
      <c r="E11" s="5"/>
      <c r="F11" s="295"/>
      <c r="G11" s="175"/>
      <c r="H11" s="175"/>
      <c r="I11" s="175"/>
      <c r="J11" s="175"/>
      <c r="K11" s="175"/>
      <c r="L11" s="175"/>
      <c r="M11" s="175"/>
      <c r="N11" s="175"/>
      <c r="O11" s="175"/>
      <c r="P11" s="175"/>
      <c r="Q11" s="175"/>
      <c r="R11" s="175"/>
      <c r="S11" s="136">
        <f t="shared" si="0"/>
        <v>0</v>
      </c>
      <c r="T11" s="136">
        <f t="shared" si="1"/>
        <v>0</v>
      </c>
      <c r="U11" s="177"/>
      <c r="V11" s="177"/>
      <c r="W11" s="243"/>
      <c r="X11" s="243"/>
      <c r="Y11" s="243"/>
      <c r="Z11" s="95"/>
      <c r="AA11" s="2"/>
      <c r="AB11" s="3"/>
      <c r="AC11" s="3"/>
      <c r="AD11" s="186"/>
      <c r="AE11" s="95"/>
      <c r="AF11" s="95"/>
      <c r="AG11" s="136">
        <f t="shared" si="3"/>
        <v>0</v>
      </c>
      <c r="AH11" s="136"/>
      <c r="AI11" s="136"/>
      <c r="AJ11" s="136"/>
      <c r="AK11" s="136">
        <v>1</v>
      </c>
      <c r="AL11" s="95"/>
      <c r="AM11" s="95"/>
      <c r="AN11" s="95"/>
      <c r="AO11" s="95"/>
      <c r="AP11" s="95"/>
      <c r="AQ11" s="95"/>
    </row>
    <row r="12" spans="1:43" ht="13.5" thickBot="1">
      <c r="A12" s="258">
        <f t="shared" si="2"/>
        <v>7</v>
      </c>
      <c r="B12" s="185" t="str">
        <f>DenStatus!C11</f>
        <v>Child Protection</v>
      </c>
      <c r="C12" s="258">
        <v>1</v>
      </c>
      <c r="D12" s="259">
        <v>1</v>
      </c>
      <c r="E12" s="179"/>
      <c r="F12" s="259"/>
      <c r="G12" s="260"/>
      <c r="H12" s="260"/>
      <c r="I12" s="260"/>
      <c r="J12" s="260"/>
      <c r="K12" s="260"/>
      <c r="L12" s="260"/>
      <c r="M12" s="260"/>
      <c r="N12" s="260"/>
      <c r="O12" s="260"/>
      <c r="P12" s="260"/>
      <c r="Q12" s="260"/>
      <c r="R12" s="260"/>
      <c r="S12" s="258">
        <f t="shared" si="0"/>
        <v>0</v>
      </c>
      <c r="T12" s="258">
        <f t="shared" si="1"/>
        <v>0</v>
      </c>
      <c r="U12" s="261"/>
      <c r="V12" s="261"/>
      <c r="W12" s="243"/>
      <c r="X12" s="243"/>
      <c r="Y12" s="243"/>
      <c r="Z12" s="95"/>
      <c r="AA12" s="2"/>
      <c r="AB12" s="3"/>
      <c r="AC12" s="3"/>
      <c r="AD12" s="186"/>
      <c r="AE12" s="95"/>
      <c r="AF12" s="95"/>
      <c r="AG12" s="136">
        <f t="shared" si="3"/>
        <v>0</v>
      </c>
      <c r="AH12" s="136"/>
      <c r="AI12" s="136"/>
      <c r="AJ12" s="136"/>
      <c r="AK12" s="136">
        <v>1</v>
      </c>
      <c r="AL12" s="95"/>
      <c r="AM12" s="95"/>
      <c r="AN12" s="95"/>
      <c r="AO12" s="95"/>
      <c r="AP12" s="95"/>
      <c r="AQ12" s="95"/>
    </row>
    <row r="13" spans="1:43">
      <c r="A13" s="192"/>
      <c r="B13" s="148" t="s">
        <v>60</v>
      </c>
      <c r="C13" s="149">
        <f>IF(SUM(T6:T12)&gt;=7,"X",0)</f>
        <v>0</v>
      </c>
      <c r="D13" s="223" t="s">
        <v>284</v>
      </c>
      <c r="E13" s="145"/>
      <c r="F13" s="152"/>
      <c r="G13" s="152"/>
      <c r="H13" s="152"/>
      <c r="I13" s="152"/>
      <c r="J13" s="152"/>
      <c r="K13" s="152"/>
      <c r="L13" s="152"/>
      <c r="M13" s="152"/>
      <c r="N13" s="152"/>
      <c r="O13" s="152"/>
      <c r="P13" s="152"/>
      <c r="Q13" s="152"/>
      <c r="R13" s="152"/>
      <c r="S13" s="152"/>
      <c r="T13" s="152"/>
      <c r="U13" s="178"/>
      <c r="V13" s="155"/>
      <c r="W13" s="155"/>
      <c r="X13" s="155"/>
      <c r="Y13" s="155"/>
      <c r="Z13" s="95"/>
      <c r="AA13" s="2"/>
      <c r="AB13" s="3"/>
      <c r="AC13" s="3"/>
      <c r="AD13" s="186"/>
      <c r="AE13" s="95"/>
      <c r="AF13" s="95"/>
      <c r="AG13" s="95"/>
      <c r="AH13" s="95"/>
      <c r="AI13" s="95"/>
      <c r="AJ13" s="95"/>
      <c r="AK13" s="95"/>
      <c r="AL13" s="95"/>
      <c r="AM13" s="95"/>
      <c r="AN13" s="95"/>
      <c r="AO13" s="95"/>
      <c r="AP13" s="95"/>
      <c r="AQ13" s="95"/>
    </row>
    <row r="14" spans="1:43">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2"/>
      <c r="AB14" s="3"/>
      <c r="AC14" s="3"/>
      <c r="AD14" s="186"/>
      <c r="AE14" s="95"/>
      <c r="AF14" s="95"/>
      <c r="AG14" s="104" t="s">
        <v>112</v>
      </c>
      <c r="AH14" s="105"/>
      <c r="AI14" s="105"/>
      <c r="AJ14" s="143"/>
      <c r="AK14" s="144"/>
      <c r="AL14" s="95"/>
      <c r="AM14" s="95"/>
      <c r="AN14" s="95"/>
      <c r="AO14" s="95"/>
      <c r="AP14" s="95"/>
      <c r="AQ14" s="95"/>
    </row>
    <row r="15" spans="1:43">
      <c r="A15" s="96" t="s">
        <v>317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2"/>
      <c r="AB15" s="3"/>
      <c r="AC15" s="3"/>
      <c r="AD15" s="186"/>
      <c r="AE15" s="95"/>
      <c r="AF15" s="95"/>
      <c r="AG15" s="138" t="s">
        <v>26</v>
      </c>
      <c r="AH15" s="143"/>
      <c r="AI15" s="143"/>
      <c r="AJ15" s="143"/>
      <c r="AK15" s="144"/>
      <c r="AL15" s="95"/>
      <c r="AM15" s="95"/>
      <c r="AN15" s="95"/>
      <c r="AO15" s="95"/>
      <c r="AP15" s="95"/>
      <c r="AQ15" s="95"/>
    </row>
    <row r="16" spans="1:43">
      <c r="A16" s="49" t="s">
        <v>54</v>
      </c>
      <c r="B16" s="135"/>
      <c r="C16" s="135" t="s">
        <v>7</v>
      </c>
      <c r="D16" s="135"/>
      <c r="E16" s="138" t="s">
        <v>33</v>
      </c>
      <c r="F16" s="143"/>
      <c r="G16" s="143"/>
      <c r="H16" s="143"/>
      <c r="I16" s="143"/>
      <c r="J16" s="143"/>
      <c r="K16" s="143"/>
      <c r="L16" s="143"/>
      <c r="M16" s="143"/>
      <c r="N16" s="143"/>
      <c r="O16" s="143"/>
      <c r="P16" s="143"/>
      <c r="Q16" s="143"/>
      <c r="R16" s="143"/>
      <c r="S16" s="365" t="s">
        <v>57</v>
      </c>
      <c r="T16" s="366"/>
      <c r="U16" s="366"/>
      <c r="V16" s="367"/>
      <c r="W16" s="242"/>
      <c r="X16" s="242"/>
      <c r="Y16" s="242"/>
      <c r="Z16" s="95"/>
      <c r="AA16" s="2"/>
      <c r="AB16" s="3"/>
      <c r="AC16" s="3"/>
      <c r="AD16" s="186"/>
      <c r="AE16" s="95"/>
      <c r="AF16" s="95"/>
      <c r="AG16" s="157" t="s">
        <v>34</v>
      </c>
      <c r="AH16" s="119" t="s">
        <v>48</v>
      </c>
      <c r="AI16" s="119" t="s">
        <v>165</v>
      </c>
      <c r="AJ16" s="119" t="s">
        <v>211</v>
      </c>
      <c r="AK16" s="157" t="s">
        <v>1</v>
      </c>
      <c r="AL16" s="95"/>
      <c r="AM16" s="95"/>
      <c r="AN16" s="95"/>
      <c r="AO16" s="95"/>
      <c r="AP16" s="95"/>
      <c r="AQ16" s="95"/>
    </row>
    <row r="17" spans="1:43">
      <c r="A17" s="136" t="s">
        <v>43</v>
      </c>
      <c r="B17" s="135" t="s">
        <v>40</v>
      </c>
      <c r="C17" s="136" t="s">
        <v>46</v>
      </c>
      <c r="D17" s="136" t="s">
        <v>16</v>
      </c>
      <c r="E17" s="295"/>
      <c r="F17" s="175"/>
      <c r="G17" s="175"/>
      <c r="H17" s="175"/>
      <c r="I17" s="175"/>
      <c r="J17" s="175"/>
      <c r="K17" s="175"/>
      <c r="L17" s="175"/>
      <c r="M17" s="175"/>
      <c r="N17" s="175"/>
      <c r="O17" s="175"/>
      <c r="P17" s="175"/>
      <c r="Q17" s="175"/>
      <c r="R17" s="175"/>
      <c r="S17" s="149" t="s">
        <v>2</v>
      </c>
      <c r="T17" s="149" t="s">
        <v>31</v>
      </c>
      <c r="U17" s="149" t="s">
        <v>24</v>
      </c>
      <c r="V17" s="50" t="s">
        <v>66</v>
      </c>
      <c r="W17" s="55"/>
      <c r="X17" s="55"/>
      <c r="Y17" s="55"/>
      <c r="Z17" s="95"/>
      <c r="AA17" s="2"/>
      <c r="AB17" s="3"/>
      <c r="AC17" s="3"/>
      <c r="AD17" s="186"/>
      <c r="AE17" s="95"/>
      <c r="AF17" s="95"/>
      <c r="AG17" s="251" t="s">
        <v>49</v>
      </c>
      <c r="AH17" s="148" t="s">
        <v>49</v>
      </c>
      <c r="AI17" s="148" t="s">
        <v>49</v>
      </c>
      <c r="AJ17" s="251" t="s">
        <v>49</v>
      </c>
      <c r="AK17" s="251" t="s">
        <v>50</v>
      </c>
      <c r="AL17" s="95"/>
      <c r="AM17" s="95"/>
      <c r="AN17" s="95"/>
      <c r="AO17" s="95"/>
      <c r="AP17" s="95"/>
      <c r="AQ17" s="95"/>
    </row>
    <row r="18" spans="1:43">
      <c r="A18" s="357">
        <v>1</v>
      </c>
      <c r="B18" s="400" t="str">
        <f>DenStatus!C15</f>
        <v>Cast Iron Chef</v>
      </c>
      <c r="C18" s="357">
        <v>2</v>
      </c>
      <c r="D18" s="357">
        <v>3</v>
      </c>
      <c r="E18" s="136">
        <v>1</v>
      </c>
      <c r="F18" s="136">
        <v>2</v>
      </c>
      <c r="G18" s="136">
        <v>3</v>
      </c>
      <c r="H18" s="203"/>
      <c r="I18" s="203"/>
      <c r="J18" s="203"/>
      <c r="K18" s="203"/>
      <c r="L18" s="203"/>
      <c r="M18" s="203"/>
      <c r="N18" s="203"/>
      <c r="O18" s="203"/>
      <c r="P18" s="203"/>
      <c r="Q18" s="203"/>
      <c r="R18" s="203"/>
      <c r="S18" s="357">
        <f>COUNTA(E19:R19)</f>
        <v>0</v>
      </c>
      <c r="T18" s="357">
        <f>IF(SUM(AG18:AJ19)&gt;=AK18,1,0)</f>
        <v>0</v>
      </c>
      <c r="U18" s="377"/>
      <c r="V18" s="377"/>
      <c r="W18" s="244"/>
      <c r="X18" s="244"/>
      <c r="Y18" s="244"/>
      <c r="Z18" s="95"/>
      <c r="AA18" s="2"/>
      <c r="AB18" s="3"/>
      <c r="AC18" s="3"/>
      <c r="AD18" s="186"/>
      <c r="AE18" s="95"/>
      <c r="AF18" s="95"/>
      <c r="AG18" s="357">
        <f>IF(COUNTA(E19:F19)&gt;=2,1,0)</f>
        <v>0</v>
      </c>
      <c r="AH18" s="357"/>
      <c r="AI18" s="357"/>
      <c r="AJ18" s="357"/>
      <c r="AK18" s="357">
        <v>1</v>
      </c>
      <c r="AL18" s="95"/>
      <c r="AM18" s="95"/>
      <c r="AN18" s="95"/>
      <c r="AO18" s="95"/>
      <c r="AP18" s="95"/>
      <c r="AQ18" s="95"/>
    </row>
    <row r="19" spans="1:43" ht="13.5" thickBot="1">
      <c r="A19" s="394"/>
      <c r="B19" s="396"/>
      <c r="C19" s="394"/>
      <c r="D19" s="356"/>
      <c r="E19" s="179"/>
      <c r="F19" s="179"/>
      <c r="G19" s="179"/>
      <c r="H19" s="210"/>
      <c r="I19" s="210"/>
      <c r="J19" s="210"/>
      <c r="K19" s="210"/>
      <c r="L19" s="210"/>
      <c r="M19" s="210"/>
      <c r="N19" s="197"/>
      <c r="O19" s="197"/>
      <c r="P19" s="197"/>
      <c r="Q19" s="197"/>
      <c r="R19" s="197"/>
      <c r="S19" s="356"/>
      <c r="T19" s="356"/>
      <c r="U19" s="376"/>
      <c r="V19" s="376"/>
      <c r="W19" s="244"/>
      <c r="X19" s="244"/>
      <c r="Y19" s="244"/>
      <c r="Z19" s="95"/>
      <c r="AA19" s="2"/>
      <c r="AB19" s="3"/>
      <c r="AC19" s="3"/>
      <c r="AD19" s="186"/>
      <c r="AE19" s="95"/>
      <c r="AF19" s="95"/>
      <c r="AG19" s="343"/>
      <c r="AH19" s="343"/>
      <c r="AI19" s="343"/>
      <c r="AJ19" s="343"/>
      <c r="AK19" s="343"/>
      <c r="AL19" s="95"/>
      <c r="AM19" s="95"/>
      <c r="AN19" s="95"/>
      <c r="AO19" s="95"/>
      <c r="AP19" s="95"/>
      <c r="AQ19" s="95"/>
    </row>
    <row r="20" spans="1:43">
      <c r="A20" s="360">
        <f>A18+1</f>
        <v>2</v>
      </c>
      <c r="B20" s="390" t="str">
        <f>DenStatus!C16</f>
        <v>Duty to God &amp; You</v>
      </c>
      <c r="C20" s="342">
        <v>3</v>
      </c>
      <c r="D20" s="360">
        <v>4</v>
      </c>
      <c r="E20" s="180">
        <v>1</v>
      </c>
      <c r="F20" s="180">
        <v>2</v>
      </c>
      <c r="G20" s="180">
        <v>3</v>
      </c>
      <c r="H20" s="180">
        <v>4</v>
      </c>
      <c r="I20" s="200"/>
      <c r="J20" s="201"/>
      <c r="K20" s="201"/>
      <c r="L20" s="201"/>
      <c r="M20" s="201"/>
      <c r="N20" s="199"/>
      <c r="O20" s="199"/>
      <c r="P20" s="199"/>
      <c r="Q20" s="199"/>
      <c r="R20" s="199"/>
      <c r="S20" s="360">
        <f>COUNTA(E21:R21)</f>
        <v>0</v>
      </c>
      <c r="T20" s="360">
        <f>IF(SUM(AG20:AJ21)&gt;=AK20,1,0)</f>
        <v>0</v>
      </c>
      <c r="U20" s="375"/>
      <c r="V20" s="375"/>
      <c r="W20" s="244"/>
      <c r="X20" s="244"/>
      <c r="Y20" s="244"/>
      <c r="Z20" s="95"/>
      <c r="AA20" s="2"/>
      <c r="AB20" s="3"/>
      <c r="AC20" s="3"/>
      <c r="AD20" s="186"/>
      <c r="AE20" s="95"/>
      <c r="AF20" s="95"/>
      <c r="AG20" s="360">
        <f>IF(COUNTA(E21)&gt;=1,1,0)</f>
        <v>0</v>
      </c>
      <c r="AH20" s="360">
        <f>IF(COUNTA(F21:H21)&gt;=2,1,0)</f>
        <v>0</v>
      </c>
      <c r="AI20" s="360"/>
      <c r="AJ20" s="360"/>
      <c r="AK20" s="360">
        <v>2</v>
      </c>
      <c r="AL20" s="95"/>
      <c r="AM20" s="95"/>
      <c r="AN20" s="95"/>
      <c r="AO20" s="95"/>
      <c r="AP20" s="95"/>
      <c r="AQ20" s="95"/>
    </row>
    <row r="21" spans="1:43" ht="13.5" thickBot="1">
      <c r="A21" s="394"/>
      <c r="B21" s="396"/>
      <c r="C21" s="394"/>
      <c r="D21" s="356"/>
      <c r="E21" s="179"/>
      <c r="F21" s="179"/>
      <c r="G21" s="179"/>
      <c r="H21" s="179"/>
      <c r="I21" s="196"/>
      <c r="J21" s="197"/>
      <c r="K21" s="197"/>
      <c r="L21" s="197"/>
      <c r="M21" s="197"/>
      <c r="N21" s="197"/>
      <c r="O21" s="197"/>
      <c r="P21" s="197"/>
      <c r="Q21" s="197"/>
      <c r="R21" s="197"/>
      <c r="S21" s="394"/>
      <c r="T21" s="394"/>
      <c r="U21" s="376"/>
      <c r="V21" s="376"/>
      <c r="W21" s="244"/>
      <c r="X21" s="244"/>
      <c r="Y21" s="244"/>
      <c r="Z21" s="95"/>
      <c r="AA21" s="2"/>
      <c r="AB21" s="3"/>
      <c r="AC21" s="3"/>
      <c r="AD21" s="186"/>
      <c r="AE21" s="95"/>
      <c r="AF21" s="95"/>
      <c r="AG21" s="343"/>
      <c r="AH21" s="343"/>
      <c r="AI21" s="343"/>
      <c r="AJ21" s="343"/>
      <c r="AK21" s="343"/>
      <c r="AL21" s="95"/>
      <c r="AM21" s="95"/>
      <c r="AN21" s="95"/>
      <c r="AO21" s="95"/>
      <c r="AP21" s="95"/>
      <c r="AQ21" s="95"/>
    </row>
    <row r="22" spans="1:43">
      <c r="A22" s="360">
        <f>A20+1</f>
        <v>3</v>
      </c>
      <c r="B22" s="390" t="str">
        <f>DenStatus!C17</f>
        <v>First Responder</v>
      </c>
      <c r="C22" s="392" t="s">
        <v>318</v>
      </c>
      <c r="D22" s="360">
        <v>16</v>
      </c>
      <c r="E22" s="180">
        <v>1</v>
      </c>
      <c r="F22" s="180" t="s">
        <v>150</v>
      </c>
      <c r="G22" s="180" t="s">
        <v>151</v>
      </c>
      <c r="H22" s="180" t="s">
        <v>152</v>
      </c>
      <c r="I22" s="180" t="s">
        <v>153</v>
      </c>
      <c r="J22" s="182" t="s">
        <v>172</v>
      </c>
      <c r="K22" s="182">
        <v>3</v>
      </c>
      <c r="L22" s="182">
        <v>4</v>
      </c>
      <c r="M22" s="182" t="s">
        <v>200</v>
      </c>
      <c r="N22" s="182" t="s">
        <v>201</v>
      </c>
      <c r="O22" s="182" t="s">
        <v>202</v>
      </c>
      <c r="P22" s="182" t="s">
        <v>203</v>
      </c>
      <c r="Q22" s="182" t="s">
        <v>204</v>
      </c>
      <c r="R22" s="182" t="s">
        <v>205</v>
      </c>
      <c r="S22" s="360">
        <f>SUM(COUNTA(E23:R23)+COUNTA(E25:R25))</f>
        <v>0</v>
      </c>
      <c r="T22" s="360">
        <f>IF(AG22&gt;=1,(IF(SUM(AH22:AJ25)&gt;=5,1,0)),0)</f>
        <v>0</v>
      </c>
      <c r="U22" s="340"/>
      <c r="V22" s="375"/>
      <c r="W22" s="244"/>
      <c r="X22" s="244"/>
      <c r="Y22" s="244"/>
      <c r="Z22" s="95"/>
      <c r="AA22" s="2"/>
      <c r="AB22" s="3"/>
      <c r="AC22" s="3"/>
      <c r="AD22" s="186"/>
      <c r="AE22" s="95"/>
      <c r="AF22" s="95"/>
      <c r="AG22" s="360">
        <f>IF(COUNTA(E23)&gt;=1,1,0)</f>
        <v>0</v>
      </c>
      <c r="AH22" s="360">
        <f>IF(COUNTA(F23:J23)&gt;=5,1,0)</f>
        <v>0</v>
      </c>
      <c r="AI22" s="360">
        <f>COUNTA(K23:L23)+COUNTA(H25:J25)</f>
        <v>0</v>
      </c>
      <c r="AJ22" s="360">
        <f>IF((COUNTA(M23:R23)+COUNTA(E25:G25))&gt;=5,1,0)</f>
        <v>0</v>
      </c>
      <c r="AK22" s="360">
        <v>6</v>
      </c>
      <c r="AL22" s="95"/>
      <c r="AM22" s="95"/>
      <c r="AN22" s="95"/>
      <c r="AO22" s="95"/>
      <c r="AP22" s="95"/>
      <c r="AQ22" s="95"/>
    </row>
    <row r="23" spans="1:43" ht="13.5" thickBot="1">
      <c r="A23" s="389"/>
      <c r="B23" s="391"/>
      <c r="C23" s="389"/>
      <c r="D23" s="344"/>
      <c r="E23" s="179"/>
      <c r="F23" s="179"/>
      <c r="G23" s="179"/>
      <c r="H23" s="179"/>
      <c r="I23" s="179"/>
      <c r="J23" s="179"/>
      <c r="K23" s="179"/>
      <c r="L23" s="179"/>
      <c r="M23" s="179"/>
      <c r="N23" s="179"/>
      <c r="O23" s="179"/>
      <c r="P23" s="179"/>
      <c r="Q23" s="179"/>
      <c r="R23" s="179"/>
      <c r="S23" s="389"/>
      <c r="T23" s="389"/>
      <c r="U23" s="393"/>
      <c r="V23" s="393"/>
      <c r="W23" s="244"/>
      <c r="X23" s="244"/>
      <c r="Y23" s="244"/>
      <c r="Z23" s="95"/>
      <c r="AA23" s="2"/>
      <c r="AB23" s="3"/>
      <c r="AC23" s="3"/>
      <c r="AD23" s="186"/>
      <c r="AE23" s="95"/>
      <c r="AF23" s="95"/>
      <c r="AG23" s="328"/>
      <c r="AH23" s="328"/>
      <c r="AI23" s="328"/>
      <c r="AJ23" s="328"/>
      <c r="AK23" s="328"/>
      <c r="AL23" s="95"/>
      <c r="AM23" s="95"/>
      <c r="AN23" s="95"/>
      <c r="AO23" s="95"/>
      <c r="AP23" s="95"/>
      <c r="AQ23" s="95"/>
    </row>
    <row r="24" spans="1:43">
      <c r="A24" s="344"/>
      <c r="B24" s="346"/>
      <c r="C24" s="344"/>
      <c r="D24" s="344"/>
      <c r="E24" s="53" t="s">
        <v>206</v>
      </c>
      <c r="F24" s="53" t="s">
        <v>207</v>
      </c>
      <c r="G24" s="53" t="s">
        <v>208</v>
      </c>
      <c r="H24" s="53">
        <v>6</v>
      </c>
      <c r="I24" s="53">
        <v>7</v>
      </c>
      <c r="J24" s="53">
        <v>8</v>
      </c>
      <c r="K24" s="201"/>
      <c r="L24" s="201"/>
      <c r="M24" s="201"/>
      <c r="N24" s="201"/>
      <c r="O24" s="201"/>
      <c r="P24" s="201"/>
      <c r="Q24" s="201"/>
      <c r="R24" s="55"/>
      <c r="S24" s="344"/>
      <c r="T24" s="344"/>
      <c r="U24" s="328"/>
      <c r="V24" s="328"/>
      <c r="W24" s="245"/>
      <c r="X24" s="245"/>
      <c r="Y24" s="245"/>
      <c r="Z24" s="95"/>
      <c r="AA24" s="2"/>
      <c r="AB24" s="3"/>
      <c r="AC24" s="3"/>
      <c r="AD24" s="186"/>
      <c r="AE24" s="95"/>
      <c r="AF24" s="95"/>
      <c r="AG24" s="328"/>
      <c r="AH24" s="328"/>
      <c r="AI24" s="328"/>
      <c r="AJ24" s="328"/>
      <c r="AK24" s="328"/>
      <c r="AL24" s="95"/>
      <c r="AM24" s="95"/>
      <c r="AN24" s="95"/>
      <c r="AO24" s="95"/>
      <c r="AP24" s="95"/>
      <c r="AQ24" s="95"/>
    </row>
    <row r="25" spans="1:43" ht="13.5" thickBot="1">
      <c r="A25" s="356"/>
      <c r="B25" s="387"/>
      <c r="C25" s="356"/>
      <c r="D25" s="356"/>
      <c r="E25" s="179"/>
      <c r="F25" s="179"/>
      <c r="G25" s="179"/>
      <c r="H25" s="179"/>
      <c r="I25" s="179"/>
      <c r="J25" s="179"/>
      <c r="K25" s="210"/>
      <c r="L25" s="210"/>
      <c r="M25" s="210"/>
      <c r="N25" s="210"/>
      <c r="O25" s="210"/>
      <c r="P25" s="210"/>
      <c r="Q25" s="210"/>
      <c r="R25" s="55"/>
      <c r="S25" s="356"/>
      <c r="T25" s="356"/>
      <c r="U25" s="343"/>
      <c r="V25" s="343"/>
      <c r="W25" s="245"/>
      <c r="X25" s="245"/>
      <c r="Y25" s="245"/>
      <c r="Z25" s="95"/>
      <c r="AA25" s="2"/>
      <c r="AB25" s="3"/>
      <c r="AC25" s="3"/>
      <c r="AD25" s="186"/>
      <c r="AE25" s="95"/>
      <c r="AF25" s="95"/>
      <c r="AG25" s="343"/>
      <c r="AH25" s="343"/>
      <c r="AI25" s="343"/>
      <c r="AJ25" s="343"/>
      <c r="AK25" s="343"/>
      <c r="AL25" s="95"/>
      <c r="AM25" s="95"/>
      <c r="AN25" s="95"/>
      <c r="AO25" s="95"/>
      <c r="AP25" s="95"/>
      <c r="AQ25" s="95"/>
    </row>
    <row r="26" spans="1:43" ht="12.75" customHeight="1">
      <c r="A26" s="360">
        <f>A22+1</f>
        <v>4</v>
      </c>
      <c r="B26" s="401" t="str">
        <f>DenStatus!C18</f>
        <v>Stronger, Faster, Higher</v>
      </c>
      <c r="C26" s="360">
        <v>9</v>
      </c>
      <c r="D26" s="360">
        <v>11</v>
      </c>
      <c r="E26" s="180">
        <v>1</v>
      </c>
      <c r="F26" s="180" t="s">
        <v>150</v>
      </c>
      <c r="G26" s="180" t="s">
        <v>151</v>
      </c>
      <c r="H26" s="180" t="s">
        <v>152</v>
      </c>
      <c r="I26" s="180" t="s">
        <v>153</v>
      </c>
      <c r="J26" s="180" t="s">
        <v>172</v>
      </c>
      <c r="K26" s="182" t="s">
        <v>173</v>
      </c>
      <c r="L26" s="182">
        <v>3</v>
      </c>
      <c r="M26" s="182">
        <v>4</v>
      </c>
      <c r="N26" s="182">
        <v>5</v>
      </c>
      <c r="O26" s="182">
        <v>6</v>
      </c>
      <c r="P26" s="201"/>
      <c r="Q26" s="201"/>
      <c r="R26" s="201"/>
      <c r="S26" s="360">
        <f>COUNTA(E27:R27)</f>
        <v>0</v>
      </c>
      <c r="T26" s="360">
        <f>IF(SUM(AG26:AJ27)&gt;=AK26,1,0)</f>
        <v>0</v>
      </c>
      <c r="U26" s="375"/>
      <c r="V26" s="375"/>
      <c r="W26" s="244"/>
      <c r="X26" s="244"/>
      <c r="Y26" s="244"/>
      <c r="Z26" s="95"/>
      <c r="AA26" s="2"/>
      <c r="AB26" s="3"/>
      <c r="AC26" s="3"/>
      <c r="AD26" s="186"/>
      <c r="AE26" s="95"/>
      <c r="AF26" s="95"/>
      <c r="AG26" s="360">
        <f>IF(COUNTA(E27:L27)&gt;=8,1,0)</f>
        <v>0</v>
      </c>
      <c r="AH26" s="360">
        <f>IF(COUNTA(M27:O27)&gt;=1,1,0)</f>
        <v>0</v>
      </c>
      <c r="AI26" s="360"/>
      <c r="AJ26" s="360"/>
      <c r="AK26" s="360">
        <v>2</v>
      </c>
      <c r="AL26" s="95"/>
      <c r="AM26" s="95"/>
      <c r="AN26" s="95"/>
      <c r="AO26" s="95"/>
      <c r="AP26" s="95"/>
      <c r="AQ26" s="95"/>
    </row>
    <row r="27" spans="1:43" ht="13.5" thickBot="1">
      <c r="A27" s="356"/>
      <c r="B27" s="387"/>
      <c r="C27" s="356"/>
      <c r="D27" s="356"/>
      <c r="E27" s="183"/>
      <c r="F27" s="183"/>
      <c r="G27" s="183"/>
      <c r="H27" s="183"/>
      <c r="I27" s="183"/>
      <c r="J27" s="183"/>
      <c r="K27" s="183"/>
      <c r="L27" s="183"/>
      <c r="M27" s="183"/>
      <c r="N27" s="183"/>
      <c r="O27" s="183"/>
      <c r="P27" s="205"/>
      <c r="Q27" s="205"/>
      <c r="R27" s="205"/>
      <c r="S27" s="356"/>
      <c r="T27" s="356"/>
      <c r="U27" s="376"/>
      <c r="V27" s="376"/>
      <c r="W27" s="244"/>
      <c r="X27" s="244"/>
      <c r="Y27" s="244"/>
      <c r="Z27" s="95"/>
      <c r="AA27" s="2"/>
      <c r="AB27" s="3"/>
      <c r="AC27" s="3"/>
      <c r="AD27" s="186"/>
      <c r="AE27" s="95"/>
      <c r="AF27" s="95"/>
      <c r="AG27" s="343"/>
      <c r="AH27" s="343"/>
      <c r="AI27" s="343"/>
      <c r="AJ27" s="343"/>
      <c r="AK27" s="343"/>
      <c r="AL27" s="95"/>
      <c r="AM27" s="95"/>
      <c r="AN27" s="95"/>
      <c r="AO27" s="95"/>
      <c r="AP27" s="95"/>
      <c r="AQ27" s="95"/>
    </row>
    <row r="28" spans="1:43">
      <c r="A28" s="360">
        <f>A26+1</f>
        <v>5</v>
      </c>
      <c r="B28" s="390" t="str">
        <f>DenStatus!C19</f>
        <v>Webelos Walkabout</v>
      </c>
      <c r="C28" s="360">
        <v>5</v>
      </c>
      <c r="D28" s="360">
        <v>6</v>
      </c>
      <c r="E28" s="263">
        <v>1</v>
      </c>
      <c r="F28" s="263">
        <v>2</v>
      </c>
      <c r="G28" s="263">
        <v>3</v>
      </c>
      <c r="H28" s="263">
        <v>4</v>
      </c>
      <c r="I28" s="263">
        <v>5</v>
      </c>
      <c r="J28" s="263">
        <v>6</v>
      </c>
      <c r="K28" s="296"/>
      <c r="L28" s="207"/>
      <c r="M28" s="207"/>
      <c r="N28" s="207"/>
      <c r="O28" s="207"/>
      <c r="P28" s="207"/>
      <c r="Q28" s="207"/>
      <c r="R28" s="207"/>
      <c r="S28" s="360">
        <f>COUNTA(E29:R29)</f>
        <v>0</v>
      </c>
      <c r="T28" s="360">
        <f>IF(SUM(AG28:AJ29)&gt;=AK28,1,0)</f>
        <v>0</v>
      </c>
      <c r="U28" s="375"/>
      <c r="V28" s="375"/>
      <c r="W28" s="244"/>
      <c r="X28" s="244"/>
      <c r="Y28" s="244"/>
      <c r="Z28" s="95"/>
      <c r="AA28" s="2"/>
      <c r="AB28" s="3"/>
      <c r="AC28" s="3"/>
      <c r="AD28" s="186"/>
      <c r="AE28" s="95"/>
      <c r="AF28" s="95"/>
      <c r="AG28" s="360">
        <f>IF(COUNTA(E29:H29)&gt;=4,1,0)</f>
        <v>0</v>
      </c>
      <c r="AH28" s="360">
        <f>IF(COUNTA(I29:J29)&gt;=1,1,0)</f>
        <v>0</v>
      </c>
      <c r="AI28" s="360"/>
      <c r="AJ28" s="360"/>
      <c r="AK28" s="360">
        <v>2</v>
      </c>
      <c r="AL28" s="95"/>
      <c r="AM28" s="95"/>
      <c r="AN28" s="95"/>
      <c r="AO28" s="95"/>
      <c r="AP28" s="95"/>
      <c r="AQ28" s="95"/>
    </row>
    <row r="29" spans="1:43" ht="13.5" thickBot="1">
      <c r="A29" s="356"/>
      <c r="B29" s="387"/>
      <c r="C29" s="356"/>
      <c r="D29" s="356"/>
      <c r="E29" s="183"/>
      <c r="F29" s="183"/>
      <c r="G29" s="183"/>
      <c r="H29" s="183"/>
      <c r="I29" s="183"/>
      <c r="J29" s="183"/>
      <c r="K29" s="196"/>
      <c r="L29" s="197"/>
      <c r="M29" s="197"/>
      <c r="N29" s="197"/>
      <c r="O29" s="197"/>
      <c r="P29" s="197"/>
      <c r="Q29" s="197"/>
      <c r="R29" s="197"/>
      <c r="S29" s="356"/>
      <c r="T29" s="356"/>
      <c r="U29" s="376"/>
      <c r="V29" s="376"/>
      <c r="W29" s="244"/>
      <c r="X29" s="244"/>
      <c r="Y29" s="244"/>
      <c r="Z29" s="95"/>
      <c r="AA29" s="4"/>
      <c r="AB29" s="3"/>
      <c r="AC29" s="3"/>
      <c r="AD29" s="186"/>
      <c r="AE29" s="95"/>
      <c r="AF29" s="95"/>
      <c r="AG29" s="343"/>
      <c r="AH29" s="343"/>
      <c r="AI29" s="343"/>
      <c r="AJ29" s="343"/>
      <c r="AK29" s="343"/>
      <c r="AL29" s="95"/>
      <c r="AM29" s="95"/>
      <c r="AN29" s="95"/>
      <c r="AO29" s="95"/>
      <c r="AP29" s="95"/>
      <c r="AQ29" s="95"/>
    </row>
    <row r="30" spans="1:43">
      <c r="A30" s="184"/>
      <c r="B30" s="262" t="s">
        <v>236</v>
      </c>
      <c r="C30" s="149">
        <f>IF(SUM(T18:T29)&gt;=5,"X",0)</f>
        <v>0</v>
      </c>
      <c r="D30" s="223" t="s">
        <v>284</v>
      </c>
      <c r="E30" s="152"/>
      <c r="F30" s="152"/>
      <c r="G30" s="152"/>
      <c r="H30" s="152"/>
      <c r="I30" s="152"/>
      <c r="J30" s="152"/>
      <c r="K30" s="152"/>
      <c r="L30" s="152"/>
      <c r="M30" s="152"/>
      <c r="N30" s="152"/>
      <c r="O30" s="152"/>
      <c r="P30" s="152"/>
      <c r="Q30" s="152"/>
      <c r="R30" s="152"/>
      <c r="S30" s="152"/>
      <c r="T30" s="152"/>
      <c r="U30" s="176"/>
      <c r="V30" s="155"/>
      <c r="W30" s="155"/>
      <c r="X30" s="155"/>
      <c r="Y30" s="155"/>
      <c r="Z30" s="95"/>
      <c r="AA30" s="2"/>
      <c r="AB30" s="3"/>
      <c r="AC30" s="3"/>
      <c r="AD30" s="186"/>
      <c r="AE30" s="95"/>
      <c r="AF30" s="95"/>
      <c r="AG30" s="95"/>
      <c r="AH30" s="95"/>
      <c r="AI30" s="95"/>
      <c r="AJ30" s="95"/>
      <c r="AK30" s="95"/>
      <c r="AL30" s="95"/>
      <c r="AM30" s="95"/>
      <c r="AN30" s="95"/>
      <c r="AO30" s="95"/>
      <c r="AP30" s="95"/>
      <c r="AQ30" s="95"/>
    </row>
    <row r="31" spans="1:43">
      <c r="A31" s="95"/>
      <c r="B31" s="106"/>
      <c r="C31" s="152"/>
      <c r="D31" s="145"/>
      <c r="E31" s="145"/>
      <c r="F31" s="145"/>
      <c r="G31" s="145"/>
      <c r="H31" s="145"/>
      <c r="I31" s="145"/>
      <c r="J31" s="145"/>
      <c r="K31" s="145"/>
      <c r="L31" s="145"/>
      <c r="M31" s="145"/>
      <c r="N31" s="145"/>
      <c r="O31" s="145"/>
      <c r="P31" s="145"/>
      <c r="Q31" s="145"/>
      <c r="R31" s="145"/>
      <c r="S31" s="95"/>
      <c r="T31" s="95"/>
      <c r="U31" s="95"/>
      <c r="V31" s="95"/>
      <c r="W31" s="95"/>
      <c r="X31" s="95"/>
      <c r="Y31" s="95"/>
      <c r="Z31" s="95"/>
      <c r="AA31" s="2"/>
      <c r="AB31" s="3"/>
      <c r="AC31" s="3"/>
      <c r="AD31" s="186"/>
      <c r="AE31" s="95"/>
      <c r="AF31" s="95"/>
      <c r="AG31" s="253" t="s">
        <v>215</v>
      </c>
      <c r="AH31" s="309"/>
      <c r="AI31" s="309"/>
      <c r="AJ31" s="305"/>
      <c r="AK31" s="306"/>
      <c r="AL31" s="95"/>
      <c r="AM31" s="95"/>
      <c r="AN31" s="95"/>
      <c r="AO31" s="95"/>
      <c r="AP31" s="95"/>
      <c r="AQ31" s="95"/>
    </row>
    <row r="32" spans="1:43">
      <c r="A32" s="102" t="s">
        <v>110</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2"/>
      <c r="AB32" s="3"/>
      <c r="AC32" s="3"/>
      <c r="AD32" s="186"/>
      <c r="AE32" s="95"/>
      <c r="AF32" s="95"/>
      <c r="AG32" s="184" t="s">
        <v>26</v>
      </c>
      <c r="AH32" s="307"/>
      <c r="AI32" s="307"/>
      <c r="AJ32" s="307"/>
      <c r="AK32" s="308"/>
      <c r="AL32" s="95"/>
      <c r="AM32" s="95"/>
      <c r="AN32" s="95"/>
      <c r="AO32" s="95"/>
      <c r="AP32" s="95"/>
      <c r="AQ32" s="95"/>
    </row>
    <row r="33" spans="1:43">
      <c r="A33" s="135" t="s">
        <v>5</v>
      </c>
      <c r="B33" s="135"/>
      <c r="C33" s="135" t="s">
        <v>7</v>
      </c>
      <c r="D33" s="135"/>
      <c r="E33" s="174" t="s">
        <v>33</v>
      </c>
      <c r="F33" s="143"/>
      <c r="G33" s="143"/>
      <c r="H33" s="143"/>
      <c r="I33" s="143"/>
      <c r="J33" s="143"/>
      <c r="K33" s="143"/>
      <c r="L33" s="143"/>
      <c r="M33" s="143"/>
      <c r="N33" s="143"/>
      <c r="O33" s="143"/>
      <c r="P33" s="143"/>
      <c r="Q33" s="143"/>
      <c r="R33" s="143"/>
      <c r="S33" s="406" t="s">
        <v>4</v>
      </c>
      <c r="T33" s="366"/>
      <c r="U33" s="366"/>
      <c r="V33" s="367"/>
      <c r="W33" s="242"/>
      <c r="X33" s="242"/>
      <c r="Y33" s="242"/>
      <c r="Z33" s="95"/>
      <c r="AA33" s="4"/>
      <c r="AB33" s="3"/>
      <c r="AC33" s="3"/>
      <c r="AD33" s="186"/>
      <c r="AE33" s="95"/>
      <c r="AF33" s="95"/>
      <c r="AG33" s="157" t="s">
        <v>34</v>
      </c>
      <c r="AH33" s="119" t="s">
        <v>48</v>
      </c>
      <c r="AI33" s="119" t="s">
        <v>165</v>
      </c>
      <c r="AJ33" s="119" t="s">
        <v>211</v>
      </c>
      <c r="AK33" s="157" t="s">
        <v>1</v>
      </c>
      <c r="AL33" s="95"/>
      <c r="AM33" s="95"/>
      <c r="AN33" s="95"/>
      <c r="AO33" s="95"/>
      <c r="AP33" s="95"/>
      <c r="AQ33" s="95"/>
    </row>
    <row r="34" spans="1:43">
      <c r="A34" s="136" t="s">
        <v>43</v>
      </c>
      <c r="B34" s="135" t="s">
        <v>40</v>
      </c>
      <c r="C34" s="136" t="s">
        <v>46</v>
      </c>
      <c r="D34" s="146" t="s">
        <v>16</v>
      </c>
      <c r="E34" s="154">
        <v>1</v>
      </c>
      <c r="F34" s="295"/>
      <c r="G34" s="175"/>
      <c r="H34" s="175"/>
      <c r="I34" s="175"/>
      <c r="J34" s="175"/>
      <c r="K34" s="175"/>
      <c r="L34" s="175"/>
      <c r="M34" s="175"/>
      <c r="N34" s="175"/>
      <c r="O34" s="175"/>
      <c r="P34" s="175"/>
      <c r="Q34" s="175"/>
      <c r="R34" s="175"/>
      <c r="S34" s="136" t="s">
        <v>2</v>
      </c>
      <c r="T34" s="136" t="s">
        <v>31</v>
      </c>
      <c r="U34" s="136" t="s">
        <v>24</v>
      </c>
      <c r="V34" s="50" t="s">
        <v>66</v>
      </c>
      <c r="W34" s="55"/>
      <c r="X34" s="55"/>
      <c r="Y34" s="55"/>
      <c r="Z34" s="95"/>
      <c r="AA34" s="4"/>
      <c r="AB34" s="3"/>
      <c r="AC34" s="3"/>
      <c r="AD34" s="186"/>
      <c r="AE34" s="95"/>
      <c r="AF34" s="95"/>
      <c r="AG34" s="251" t="s">
        <v>49</v>
      </c>
      <c r="AH34" s="148" t="s">
        <v>49</v>
      </c>
      <c r="AI34" s="148" t="s">
        <v>49</v>
      </c>
      <c r="AJ34" s="251" t="s">
        <v>49</v>
      </c>
      <c r="AK34" s="251" t="s">
        <v>50</v>
      </c>
      <c r="AL34" s="95"/>
      <c r="AM34" s="95"/>
      <c r="AN34" s="95"/>
      <c r="AO34" s="95"/>
      <c r="AP34" s="95"/>
      <c r="AQ34" s="95"/>
    </row>
    <row r="35" spans="1:43" ht="25.5">
      <c r="A35" s="137">
        <v>1</v>
      </c>
      <c r="B35" s="150" t="str">
        <f>DenStatus!C23</f>
        <v>Be Active Den Member for 3 months</v>
      </c>
      <c r="C35" s="137">
        <v>1</v>
      </c>
      <c r="D35" s="151">
        <v>1</v>
      </c>
      <c r="E35" s="158"/>
      <c r="F35" s="151"/>
      <c r="G35" s="208"/>
      <c r="H35" s="208"/>
      <c r="I35" s="208"/>
      <c r="J35" s="208"/>
      <c r="K35" s="208"/>
      <c r="L35" s="208"/>
      <c r="M35" s="208"/>
      <c r="N35" s="208"/>
      <c r="O35" s="208"/>
      <c r="P35" s="208"/>
      <c r="Q35" s="208"/>
      <c r="R35" s="208"/>
      <c r="S35" s="136">
        <f>COUNTA(E35:R35)</f>
        <v>0</v>
      </c>
      <c r="T35" s="136">
        <f>IF(SUM(AG35:AJ35)&gt;=AK35,1,0)</f>
        <v>0</v>
      </c>
      <c r="U35" s="187"/>
      <c r="V35" s="188"/>
      <c r="W35" s="246"/>
      <c r="X35" s="246"/>
      <c r="Y35" s="246"/>
      <c r="Z35" s="95"/>
      <c r="AA35" s="2"/>
      <c r="AB35" s="3"/>
      <c r="AC35" s="3"/>
      <c r="AD35" s="186"/>
      <c r="AE35" s="95"/>
      <c r="AF35" s="95"/>
      <c r="AG35" s="137">
        <f>IF(S35&gt;=C35,1,0)</f>
        <v>0</v>
      </c>
      <c r="AH35" s="137"/>
      <c r="AI35" s="137"/>
      <c r="AJ35" s="137"/>
      <c r="AK35" s="137">
        <v>1</v>
      </c>
      <c r="AL35" s="95"/>
      <c r="AM35" s="95"/>
      <c r="AN35" s="95"/>
      <c r="AO35" s="95"/>
      <c r="AP35" s="95"/>
      <c r="AQ35" s="95"/>
    </row>
    <row r="36" spans="1:43">
      <c r="A36" s="136">
        <v>2</v>
      </c>
      <c r="B36" s="135" t="str">
        <f>DenStatus!C24</f>
        <v>Child Protection</v>
      </c>
      <c r="C36" s="136">
        <v>1</v>
      </c>
      <c r="D36" s="295">
        <v>1</v>
      </c>
      <c r="E36" s="5"/>
      <c r="F36" s="295"/>
      <c r="G36" s="175"/>
      <c r="H36" s="175"/>
      <c r="I36" s="175"/>
      <c r="J36" s="175"/>
      <c r="K36" s="175"/>
      <c r="L36" s="175"/>
      <c r="M36" s="175"/>
      <c r="N36" s="175"/>
      <c r="O36" s="175"/>
      <c r="P36" s="175"/>
      <c r="Q36" s="175"/>
      <c r="R36" s="175"/>
      <c r="S36" s="136">
        <f>COUNTA(E36:R36)</f>
        <v>0</v>
      </c>
      <c r="T36" s="136">
        <f>IF(SUM(AG36:AJ36)&gt;=AK36,1,0)</f>
        <v>0</v>
      </c>
      <c r="U36" s="186"/>
      <c r="V36" s="186"/>
      <c r="W36" s="247"/>
      <c r="X36" s="247"/>
      <c r="Y36" s="247"/>
      <c r="Z36" s="95"/>
      <c r="AA36" s="2"/>
      <c r="AB36" s="3"/>
      <c r="AC36" s="3"/>
      <c r="AD36" s="186"/>
      <c r="AE36" s="95"/>
      <c r="AF36" s="95"/>
      <c r="AG36" s="136">
        <f>IF(S36&gt;=C36,1,0)</f>
        <v>0</v>
      </c>
      <c r="AH36" s="136"/>
      <c r="AI36" s="136"/>
      <c r="AJ36" s="136"/>
      <c r="AK36" s="136">
        <v>1</v>
      </c>
      <c r="AL36" s="95"/>
      <c r="AM36" s="95"/>
      <c r="AN36" s="95"/>
      <c r="AO36" s="95"/>
      <c r="AP36" s="95"/>
      <c r="AQ36" s="95"/>
    </row>
    <row r="37" spans="1:43" ht="13.5" thickBot="1">
      <c r="A37" s="258">
        <v>3</v>
      </c>
      <c r="B37" s="185" t="str">
        <f>DenStatus!C25</f>
        <v>Cyber Chip</v>
      </c>
      <c r="C37" s="258">
        <v>1</v>
      </c>
      <c r="D37" s="259">
        <v>1</v>
      </c>
      <c r="E37" s="179"/>
      <c r="F37" s="259"/>
      <c r="G37" s="260"/>
      <c r="H37" s="260"/>
      <c r="I37" s="260"/>
      <c r="J37" s="260"/>
      <c r="K37" s="260"/>
      <c r="L37" s="260"/>
      <c r="M37" s="260"/>
      <c r="N37" s="260"/>
      <c r="O37" s="260"/>
      <c r="P37" s="260"/>
      <c r="Q37" s="260"/>
      <c r="R37" s="260"/>
      <c r="S37" s="258">
        <f>COUNTA(E37:R37)</f>
        <v>0</v>
      </c>
      <c r="T37" s="258">
        <f>IF(SUM(AG37:AJ37)&gt;=AK37,1,0)</f>
        <v>0</v>
      </c>
      <c r="U37" s="264"/>
      <c r="V37" s="264"/>
      <c r="W37" s="247"/>
      <c r="X37" s="247"/>
      <c r="Y37" s="247"/>
      <c r="Z37" s="95"/>
      <c r="AA37" s="2"/>
      <c r="AB37" s="3"/>
      <c r="AC37" s="3"/>
      <c r="AD37" s="186"/>
      <c r="AE37" s="95"/>
      <c r="AF37" s="95"/>
      <c r="AG37" s="136">
        <f>IF(S37&gt;=C37,1,0)</f>
        <v>0</v>
      </c>
      <c r="AH37" s="136"/>
      <c r="AI37" s="136"/>
      <c r="AJ37" s="136"/>
      <c r="AK37" s="136">
        <v>1</v>
      </c>
      <c r="AL37" s="95"/>
      <c r="AM37" s="95"/>
      <c r="AN37" s="95"/>
      <c r="AO37" s="95"/>
      <c r="AP37" s="95"/>
      <c r="AQ37" s="95"/>
    </row>
    <row r="38" spans="1:43">
      <c r="A38" s="184"/>
      <c r="B38" s="262" t="s">
        <v>237</v>
      </c>
      <c r="C38" s="149">
        <f>IF(SUM(T35:T37)&gt;=3,"X",0)</f>
        <v>0</v>
      </c>
      <c r="D38" s="223" t="s">
        <v>284</v>
      </c>
      <c r="E38" s="145"/>
      <c r="F38" s="152"/>
      <c r="G38" s="152"/>
      <c r="H38" s="152"/>
      <c r="I38" s="152"/>
      <c r="J38" s="152"/>
      <c r="K38" s="152"/>
      <c r="L38" s="152"/>
      <c r="M38" s="152"/>
      <c r="N38" s="152"/>
      <c r="O38" s="152"/>
      <c r="P38" s="152"/>
      <c r="Q38" s="152"/>
      <c r="R38" s="152"/>
      <c r="S38" s="152"/>
      <c r="T38" s="152"/>
      <c r="U38" s="178"/>
      <c r="V38" s="155"/>
      <c r="W38" s="155"/>
      <c r="X38" s="155"/>
      <c r="Y38" s="155"/>
      <c r="Z38" s="95"/>
      <c r="AA38" s="32"/>
      <c r="AB38" s="213"/>
      <c r="AC38" s="213"/>
      <c r="AD38" s="13"/>
      <c r="AE38" s="95"/>
      <c r="AF38" s="95"/>
      <c r="AG38" s="95"/>
      <c r="AH38" s="95"/>
      <c r="AI38" s="95"/>
      <c r="AJ38" s="95"/>
      <c r="AK38" s="95"/>
      <c r="AL38" s="95"/>
      <c r="AM38" s="95"/>
      <c r="AN38" s="95"/>
      <c r="AO38" s="95"/>
      <c r="AP38" s="95"/>
      <c r="AQ38" s="95"/>
    </row>
    <row r="39" spans="1:43" s="214" customForma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32"/>
      <c r="AB39" s="213"/>
      <c r="AC39" s="213"/>
      <c r="AD39" s="13"/>
      <c r="AE39" s="91"/>
      <c r="AF39" s="91"/>
      <c r="AG39" s="253" t="s">
        <v>209</v>
      </c>
      <c r="AH39" s="309"/>
      <c r="AI39" s="309"/>
      <c r="AJ39" s="309"/>
      <c r="AK39" s="93"/>
      <c r="AL39" s="91"/>
      <c r="AM39" s="91"/>
      <c r="AN39" s="91"/>
      <c r="AO39" s="91"/>
      <c r="AP39" s="91"/>
      <c r="AQ39" s="91"/>
    </row>
    <row r="40" spans="1:43" s="214" customFormat="1">
      <c r="A40" s="96" t="s">
        <v>210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32"/>
      <c r="AB40" s="213"/>
      <c r="AC40" s="213"/>
      <c r="AD40" s="13"/>
      <c r="AE40" s="91"/>
      <c r="AF40" s="91"/>
      <c r="AG40" s="220" t="s">
        <v>26</v>
      </c>
      <c r="AH40" s="310"/>
      <c r="AI40" s="310"/>
      <c r="AJ40" s="310"/>
      <c r="AK40" s="311"/>
      <c r="AL40" s="91"/>
      <c r="AM40" s="91"/>
      <c r="AN40" s="91"/>
      <c r="AO40" s="91"/>
      <c r="AP40" s="91"/>
      <c r="AQ40" s="91"/>
    </row>
    <row r="41" spans="1:43" s="214" customFormat="1">
      <c r="A41" s="49" t="s">
        <v>54</v>
      </c>
      <c r="B41" s="49"/>
      <c r="C41" s="49" t="s">
        <v>7</v>
      </c>
      <c r="D41" s="49"/>
      <c r="E41" s="104" t="s">
        <v>33</v>
      </c>
      <c r="F41" s="105"/>
      <c r="G41" s="105"/>
      <c r="H41" s="105"/>
      <c r="I41" s="105"/>
      <c r="J41" s="105"/>
      <c r="K41" s="105"/>
      <c r="L41" s="105"/>
      <c r="M41" s="105"/>
      <c r="N41" s="105"/>
      <c r="O41" s="105"/>
      <c r="P41" s="105"/>
      <c r="Q41" s="105"/>
      <c r="R41" s="105"/>
      <c r="S41" s="365" t="s">
        <v>57</v>
      </c>
      <c r="T41" s="366"/>
      <c r="U41" s="366"/>
      <c r="V41" s="367"/>
      <c r="W41" s="242"/>
      <c r="X41" s="242"/>
      <c r="Y41" s="242"/>
      <c r="Z41" s="91"/>
      <c r="AA41" s="32"/>
      <c r="AB41" s="213"/>
      <c r="AC41" s="213"/>
      <c r="AD41" s="13"/>
      <c r="AE41" s="91"/>
      <c r="AF41" s="91"/>
      <c r="AG41" s="119" t="s">
        <v>34</v>
      </c>
      <c r="AH41" s="119" t="s">
        <v>48</v>
      </c>
      <c r="AI41" s="119" t="s">
        <v>165</v>
      </c>
      <c r="AJ41" s="119" t="s">
        <v>211</v>
      </c>
      <c r="AK41" s="119" t="s">
        <v>1</v>
      </c>
      <c r="AL41" s="91"/>
      <c r="AM41" s="91"/>
      <c r="AN41" s="91"/>
      <c r="AO41" s="91"/>
      <c r="AP41" s="91"/>
      <c r="AQ41" s="91"/>
    </row>
    <row r="42" spans="1:43" s="214" customFormat="1">
      <c r="A42" s="50" t="s">
        <v>43</v>
      </c>
      <c r="B42" s="49" t="s">
        <v>40</v>
      </c>
      <c r="C42" s="50" t="s">
        <v>46</v>
      </c>
      <c r="D42" s="50" t="s">
        <v>16</v>
      </c>
      <c r="E42" s="294"/>
      <c r="F42" s="117"/>
      <c r="G42" s="117"/>
      <c r="H42" s="117"/>
      <c r="I42" s="117"/>
      <c r="J42" s="117"/>
      <c r="K42" s="117"/>
      <c r="L42" s="117"/>
      <c r="M42" s="117"/>
      <c r="N42" s="117"/>
      <c r="O42" s="117"/>
      <c r="P42" s="117"/>
      <c r="Q42" s="117"/>
      <c r="R42" s="117"/>
      <c r="S42" s="101" t="s">
        <v>2</v>
      </c>
      <c r="T42" s="101" t="s">
        <v>31</v>
      </c>
      <c r="U42" s="101" t="s">
        <v>24</v>
      </c>
      <c r="V42" s="50" t="s">
        <v>66</v>
      </c>
      <c r="W42" s="55"/>
      <c r="X42" s="55"/>
      <c r="Y42" s="55"/>
      <c r="Z42" s="91"/>
      <c r="AA42" s="32"/>
      <c r="AB42" s="213"/>
      <c r="AC42" s="213"/>
      <c r="AD42" s="13"/>
      <c r="AE42" s="91"/>
      <c r="AF42" s="91"/>
      <c r="AG42" s="148" t="s">
        <v>49</v>
      </c>
      <c r="AH42" s="148" t="s">
        <v>49</v>
      </c>
      <c r="AI42" s="148" t="s">
        <v>49</v>
      </c>
      <c r="AJ42" s="148" t="s">
        <v>49</v>
      </c>
      <c r="AK42" s="148" t="s">
        <v>50</v>
      </c>
      <c r="AL42" s="91"/>
      <c r="AM42" s="91"/>
      <c r="AN42" s="91"/>
      <c r="AO42" s="91"/>
      <c r="AP42" s="91"/>
      <c r="AQ42" s="91"/>
    </row>
    <row r="43" spans="1:43" s="214" customFormat="1">
      <c r="A43" s="361">
        <v>1</v>
      </c>
      <c r="B43" s="386" t="str">
        <f>DenStatus!C29</f>
        <v>Building a Better World</v>
      </c>
      <c r="C43" s="361">
        <v>6</v>
      </c>
      <c r="D43" s="361">
        <v>9</v>
      </c>
      <c r="E43" s="50">
        <v>1</v>
      </c>
      <c r="F43" s="50">
        <v>2</v>
      </c>
      <c r="G43" s="50">
        <v>3</v>
      </c>
      <c r="H43" s="50">
        <v>4</v>
      </c>
      <c r="I43" s="50">
        <v>5</v>
      </c>
      <c r="J43" s="50" t="s">
        <v>176</v>
      </c>
      <c r="K43" s="50" t="s">
        <v>177</v>
      </c>
      <c r="L43" s="50" t="s">
        <v>178</v>
      </c>
      <c r="M43" s="50" t="s">
        <v>319</v>
      </c>
      <c r="N43" s="159"/>
      <c r="O43" s="159"/>
      <c r="P43" s="159"/>
      <c r="Q43" s="159"/>
      <c r="R43" s="160"/>
      <c r="S43" s="361">
        <f>COUNTA(E44:R44)</f>
        <v>0</v>
      </c>
      <c r="T43" s="361">
        <f>IF(SUM(AG43:AJ44)&gt;=AK43,1,0)</f>
        <v>0</v>
      </c>
      <c r="U43" s="388"/>
      <c r="V43" s="388"/>
      <c r="W43" s="246"/>
      <c r="X43" s="246"/>
      <c r="Y43" s="246"/>
      <c r="Z43" s="91"/>
      <c r="AA43" s="32"/>
      <c r="AB43" s="213"/>
      <c r="AC43" s="213"/>
      <c r="AD43" s="13"/>
      <c r="AE43" s="91"/>
      <c r="AF43" s="91"/>
      <c r="AG43" s="361">
        <f>IF(COUNTA(E44:I44)&gt;=5,1,0)</f>
        <v>0</v>
      </c>
      <c r="AH43" s="361">
        <f>IF(COUNTA(J44:M44)&gt;=1,1,0)</f>
        <v>0</v>
      </c>
      <c r="AI43" s="361"/>
      <c r="AJ43" s="361"/>
      <c r="AK43" s="361">
        <v>2</v>
      </c>
      <c r="AL43" s="106"/>
      <c r="AM43" s="106"/>
      <c r="AN43" s="106"/>
      <c r="AO43" s="91"/>
      <c r="AP43" s="91"/>
      <c r="AQ43" s="91"/>
    </row>
    <row r="44" spans="1:43" s="214" customFormat="1" ht="13.5" thickBot="1">
      <c r="A44" s="356"/>
      <c r="B44" s="387"/>
      <c r="C44" s="355"/>
      <c r="D44" s="356"/>
      <c r="E44" s="183"/>
      <c r="F44" s="183"/>
      <c r="G44" s="183"/>
      <c r="H44" s="183"/>
      <c r="I44" s="183"/>
      <c r="J44" s="183"/>
      <c r="K44" s="183"/>
      <c r="L44" s="183"/>
      <c r="M44" s="183"/>
      <c r="N44" s="303"/>
      <c r="O44" s="303"/>
      <c r="P44" s="303"/>
      <c r="Q44" s="303"/>
      <c r="R44" s="302"/>
      <c r="S44" s="356"/>
      <c r="T44" s="356"/>
      <c r="U44" s="341"/>
      <c r="V44" s="341"/>
      <c r="W44" s="248"/>
      <c r="X44" s="248"/>
      <c r="Y44" s="248"/>
      <c r="Z44" s="91"/>
      <c r="AA44" s="32"/>
      <c r="AB44" s="213"/>
      <c r="AC44" s="213"/>
      <c r="AD44" s="13"/>
      <c r="AE44" s="91"/>
      <c r="AF44" s="91"/>
      <c r="AG44" s="343"/>
      <c r="AH44" s="343"/>
      <c r="AI44" s="343"/>
      <c r="AJ44" s="343"/>
      <c r="AK44" s="343"/>
      <c r="AL44" s="91"/>
      <c r="AM44" s="91"/>
      <c r="AN44" s="91"/>
      <c r="AO44" s="91"/>
      <c r="AP44" s="91"/>
      <c r="AQ44" s="91"/>
    </row>
    <row r="45" spans="1:43" s="214" customFormat="1">
      <c r="A45" s="342">
        <f>A43+1</f>
        <v>2</v>
      </c>
      <c r="B45" s="345" t="str">
        <f>DenStatus!C30</f>
        <v>Outdoorsman</v>
      </c>
      <c r="C45" s="342">
        <v>7</v>
      </c>
      <c r="D45" s="342">
        <v>7</v>
      </c>
      <c r="E45" s="349" t="s">
        <v>321</v>
      </c>
      <c r="F45" s="350"/>
      <c r="G45" s="351"/>
      <c r="H45" s="216">
        <v>1</v>
      </c>
      <c r="I45" s="216">
        <v>2</v>
      </c>
      <c r="J45" s="216" t="s">
        <v>154</v>
      </c>
      <c r="K45" s="216" t="s">
        <v>155</v>
      </c>
      <c r="L45" s="216" t="s">
        <v>156</v>
      </c>
      <c r="M45" s="216">
        <v>4</v>
      </c>
      <c r="N45" s="216">
        <v>5</v>
      </c>
      <c r="O45" s="218"/>
      <c r="P45" s="218"/>
      <c r="Q45" s="218"/>
      <c r="R45" s="219"/>
      <c r="S45" s="342">
        <f>COUNTA(H46:R46)</f>
        <v>0</v>
      </c>
      <c r="T45" s="342">
        <f>IF(SUM(AG45:AG48)&gt;=1,1,0)</f>
        <v>0</v>
      </c>
      <c r="U45" s="340"/>
      <c r="V45" s="340"/>
      <c r="W45" s="246"/>
      <c r="X45" s="246"/>
      <c r="Y45" s="246"/>
      <c r="Z45" s="91"/>
      <c r="AA45" s="32"/>
      <c r="AB45" s="213"/>
      <c r="AC45" s="213"/>
      <c r="AD45" s="13"/>
      <c r="AE45" s="91"/>
      <c r="AF45" s="91"/>
      <c r="AG45" s="342">
        <f>IF(COUNTA(H46:N46)&gt;=7,1,0)</f>
        <v>0</v>
      </c>
      <c r="AH45" s="342"/>
      <c r="AI45" s="342"/>
      <c r="AJ45" s="342"/>
      <c r="AK45" s="342">
        <v>1</v>
      </c>
      <c r="AL45" s="91"/>
      <c r="AM45" s="91"/>
      <c r="AN45" s="91"/>
      <c r="AO45" s="91"/>
      <c r="AP45" s="91"/>
      <c r="AQ45" s="91"/>
    </row>
    <row r="46" spans="1:43" s="214" customFormat="1" ht="13.5" thickBot="1">
      <c r="A46" s="344"/>
      <c r="B46" s="346"/>
      <c r="C46" s="355"/>
      <c r="D46" s="356"/>
      <c r="E46" s="352"/>
      <c r="F46" s="353"/>
      <c r="G46" s="354"/>
      <c r="H46" s="179"/>
      <c r="I46" s="179"/>
      <c r="J46" s="179"/>
      <c r="K46" s="179"/>
      <c r="L46" s="179"/>
      <c r="M46" s="179"/>
      <c r="N46" s="179"/>
      <c r="O46" s="210"/>
      <c r="P46" s="210"/>
      <c r="Q46" s="210"/>
      <c r="R46" s="211"/>
      <c r="S46" s="356"/>
      <c r="T46" s="344"/>
      <c r="U46" s="341"/>
      <c r="V46" s="341"/>
      <c r="W46" s="248"/>
      <c r="X46" s="248"/>
      <c r="Y46" s="248"/>
      <c r="Z46" s="91"/>
      <c r="AA46" s="32"/>
      <c r="AB46" s="213"/>
      <c r="AC46" s="213"/>
      <c r="AD46" s="13"/>
      <c r="AE46" s="91"/>
      <c r="AF46" s="91"/>
      <c r="AG46" s="343"/>
      <c r="AH46" s="343"/>
      <c r="AI46" s="343"/>
      <c r="AJ46" s="343"/>
      <c r="AK46" s="343"/>
      <c r="AL46" s="91"/>
      <c r="AM46" s="91"/>
      <c r="AN46" s="91"/>
      <c r="AO46" s="91"/>
      <c r="AP46" s="91"/>
      <c r="AQ46" s="91"/>
    </row>
    <row r="47" spans="1:43" s="214" customFormat="1">
      <c r="A47" s="328"/>
      <c r="B47" s="347"/>
      <c r="C47" s="342">
        <v>6</v>
      </c>
      <c r="D47" s="342">
        <v>6</v>
      </c>
      <c r="E47" s="349" t="s">
        <v>322</v>
      </c>
      <c r="F47" s="350"/>
      <c r="G47" s="351"/>
      <c r="H47" s="216">
        <v>1</v>
      </c>
      <c r="I47" s="216" t="s">
        <v>150</v>
      </c>
      <c r="J47" s="216" t="s">
        <v>151</v>
      </c>
      <c r="K47" s="216" t="s">
        <v>152</v>
      </c>
      <c r="L47" s="216">
        <v>3</v>
      </c>
      <c r="M47" s="216">
        <v>4</v>
      </c>
      <c r="N47" s="218"/>
      <c r="O47" s="218"/>
      <c r="P47" s="218"/>
      <c r="Q47" s="218"/>
      <c r="R47" s="219"/>
      <c r="S47" s="342">
        <f>COUNTA(H48:R48)</f>
        <v>0</v>
      </c>
      <c r="T47" s="328"/>
      <c r="U47" s="340"/>
      <c r="V47" s="340"/>
      <c r="W47" s="246"/>
      <c r="X47" s="246"/>
      <c r="Y47" s="246"/>
      <c r="Z47" s="91"/>
      <c r="AA47" s="32"/>
      <c r="AB47" s="213"/>
      <c r="AC47" s="213"/>
      <c r="AD47" s="13"/>
      <c r="AE47" s="91"/>
      <c r="AF47" s="91"/>
      <c r="AG47" s="342">
        <f>IF(COUNTA(H48:M48)&gt;=6,1,0)</f>
        <v>0</v>
      </c>
      <c r="AH47" s="342"/>
      <c r="AI47" s="342"/>
      <c r="AJ47" s="342"/>
      <c r="AK47" s="342">
        <v>1</v>
      </c>
      <c r="AL47" s="91"/>
      <c r="AM47" s="91"/>
      <c r="AN47" s="91"/>
      <c r="AO47" s="91"/>
      <c r="AP47" s="91"/>
      <c r="AQ47" s="91"/>
    </row>
    <row r="48" spans="1:43" s="214" customFormat="1" ht="13.5" thickBot="1">
      <c r="A48" s="343"/>
      <c r="B48" s="348"/>
      <c r="C48" s="355"/>
      <c r="D48" s="356"/>
      <c r="E48" s="352"/>
      <c r="F48" s="353"/>
      <c r="G48" s="354"/>
      <c r="H48" s="179"/>
      <c r="I48" s="179"/>
      <c r="J48" s="179"/>
      <c r="K48" s="179"/>
      <c r="L48" s="179"/>
      <c r="M48" s="179"/>
      <c r="N48" s="210"/>
      <c r="O48" s="210"/>
      <c r="P48" s="210"/>
      <c r="Q48" s="210"/>
      <c r="R48" s="211"/>
      <c r="S48" s="356"/>
      <c r="T48" s="343"/>
      <c r="U48" s="341"/>
      <c r="V48" s="341"/>
      <c r="W48" s="248"/>
      <c r="X48" s="248"/>
      <c r="Y48" s="248"/>
      <c r="Z48" s="91"/>
      <c r="AA48" s="32"/>
      <c r="AB48" s="213"/>
      <c r="AC48" s="213"/>
      <c r="AD48" s="13"/>
      <c r="AE48" s="91"/>
      <c r="AF48" s="91"/>
      <c r="AG48" s="343"/>
      <c r="AH48" s="343"/>
      <c r="AI48" s="343"/>
      <c r="AJ48" s="343"/>
      <c r="AK48" s="343"/>
      <c r="AL48" s="91"/>
      <c r="AM48" s="91"/>
      <c r="AN48" s="91"/>
      <c r="AO48" s="91"/>
      <c r="AP48" s="91"/>
      <c r="AQ48" s="91"/>
    </row>
    <row r="49" spans="1:43" s="214" customFormat="1">
      <c r="A49" s="342">
        <f>A45+1</f>
        <v>3</v>
      </c>
      <c r="B49" s="381" t="str">
        <f>DenStatus!C31</f>
        <v>Duty in God in Action</v>
      </c>
      <c r="C49" s="342">
        <v>4</v>
      </c>
      <c r="D49" s="342">
        <v>6</v>
      </c>
      <c r="E49" s="216">
        <v>1</v>
      </c>
      <c r="F49" s="216">
        <v>2</v>
      </c>
      <c r="G49" s="216">
        <v>3</v>
      </c>
      <c r="H49" s="216">
        <v>4</v>
      </c>
      <c r="I49" s="216">
        <v>5</v>
      </c>
      <c r="J49" s="216">
        <v>6</v>
      </c>
      <c r="K49" s="217"/>
      <c r="L49" s="201"/>
      <c r="M49" s="201"/>
      <c r="N49" s="201"/>
      <c r="O49" s="201"/>
      <c r="P49" s="201"/>
      <c r="Q49" s="201"/>
      <c r="R49" s="221"/>
      <c r="S49" s="342">
        <f>COUNTA(E50:R50)</f>
        <v>0</v>
      </c>
      <c r="T49" s="342">
        <f>IF(SUM(AG49:AJ50)&gt;=AK49,1,0)</f>
        <v>0</v>
      </c>
      <c r="U49" s="340"/>
      <c r="V49" s="340"/>
      <c r="W49" s="246"/>
      <c r="X49" s="246"/>
      <c r="Y49" s="246"/>
      <c r="Z49" s="91"/>
      <c r="AA49" s="32"/>
      <c r="AB49" s="213"/>
      <c r="AC49" s="213"/>
      <c r="AD49" s="13"/>
      <c r="AE49" s="91"/>
      <c r="AF49" s="91"/>
      <c r="AG49" s="342">
        <f>IF(COUNTA(E50:F50)&gt;=2,1,0)</f>
        <v>0</v>
      </c>
      <c r="AH49" s="342">
        <f>IF(COUNTA(G50:J50)&gt;=2,1,0)</f>
        <v>0</v>
      </c>
      <c r="AI49" s="342"/>
      <c r="AJ49" s="342"/>
      <c r="AK49" s="342">
        <v>2</v>
      </c>
      <c r="AL49" s="91"/>
      <c r="AM49" s="91"/>
      <c r="AN49" s="91"/>
      <c r="AO49" s="91"/>
      <c r="AP49" s="91"/>
      <c r="AQ49" s="91"/>
    </row>
    <row r="50" spans="1:43" s="214" customFormat="1" ht="13.5" thickBot="1">
      <c r="A50" s="380"/>
      <c r="B50" s="383"/>
      <c r="C50" s="384"/>
      <c r="D50" s="356"/>
      <c r="E50" s="179"/>
      <c r="F50" s="179"/>
      <c r="G50" s="179"/>
      <c r="H50" s="179"/>
      <c r="I50" s="179"/>
      <c r="J50" s="179"/>
      <c r="K50" s="209"/>
      <c r="L50" s="210"/>
      <c r="M50" s="210"/>
      <c r="N50" s="210"/>
      <c r="O50" s="210"/>
      <c r="P50" s="210"/>
      <c r="Q50" s="210"/>
      <c r="R50" s="211"/>
      <c r="S50" s="380"/>
      <c r="T50" s="380"/>
      <c r="U50" s="378"/>
      <c r="V50" s="378"/>
      <c r="W50" s="246"/>
      <c r="X50" s="246"/>
      <c r="Y50" s="246"/>
      <c r="Z50" s="91"/>
      <c r="AA50" s="32"/>
      <c r="AB50" s="213"/>
      <c r="AC50" s="213"/>
      <c r="AD50" s="13"/>
      <c r="AE50" s="91"/>
      <c r="AF50" s="91"/>
      <c r="AG50" s="343"/>
      <c r="AH50" s="343"/>
      <c r="AI50" s="343"/>
      <c r="AJ50" s="343"/>
      <c r="AK50" s="343"/>
      <c r="AL50" s="91"/>
      <c r="AM50" s="91"/>
      <c r="AN50" s="91"/>
      <c r="AO50" s="91"/>
      <c r="AP50" s="91"/>
      <c r="AQ50" s="91"/>
    </row>
    <row r="51" spans="1:43" s="214" customFormat="1">
      <c r="A51" s="342">
        <f>A49+1</f>
        <v>4</v>
      </c>
      <c r="B51" s="381" t="str">
        <f>DenStatus!C32</f>
        <v>Scouting Adventure</v>
      </c>
      <c r="C51" s="342">
        <v>15</v>
      </c>
      <c r="D51" s="342">
        <v>17</v>
      </c>
      <c r="E51" s="219" t="s">
        <v>169</v>
      </c>
      <c r="F51" s="219" t="s">
        <v>170</v>
      </c>
      <c r="G51" s="219" t="s">
        <v>171</v>
      </c>
      <c r="H51" s="194" t="s">
        <v>212</v>
      </c>
      <c r="I51" s="194" t="s">
        <v>213</v>
      </c>
      <c r="J51" s="194" t="s">
        <v>150</v>
      </c>
      <c r="K51" s="221" t="s">
        <v>151</v>
      </c>
      <c r="L51" s="194" t="s">
        <v>152</v>
      </c>
      <c r="M51" s="194" t="s">
        <v>153</v>
      </c>
      <c r="N51" s="194" t="s">
        <v>154</v>
      </c>
      <c r="O51" s="221" t="s">
        <v>155</v>
      </c>
      <c r="P51" s="221" t="s">
        <v>156</v>
      </c>
      <c r="Q51" s="221" t="s">
        <v>157</v>
      </c>
      <c r="R51" s="194">
        <v>4</v>
      </c>
      <c r="S51" s="342">
        <f>SUM(COUNTA(E52:R52)+COUNTA(E54:R54))</f>
        <v>0</v>
      </c>
      <c r="T51" s="342">
        <f>IF(SUM(AG51:AJ54)&gt;=AK51,1,0)</f>
        <v>0</v>
      </c>
      <c r="U51" s="340"/>
      <c r="V51" s="340"/>
      <c r="W51" s="246"/>
      <c r="X51" s="246"/>
      <c r="Y51" s="246"/>
      <c r="Z51" s="91"/>
      <c r="AA51" s="32"/>
      <c r="AB51" s="213"/>
      <c r="AC51" s="213"/>
      <c r="AD51" s="13"/>
      <c r="AE51" s="91"/>
      <c r="AF51" s="91"/>
      <c r="AG51" s="342">
        <f>IF(COUNTA(E52:G52)&gt;=3,1,0)</f>
        <v>0</v>
      </c>
      <c r="AH51" s="342">
        <f>IF((COUNTA(J52:R52)+COUNTA(E54:G54))&gt;=12,1,0)</f>
        <v>0</v>
      </c>
      <c r="AI51" s="342"/>
      <c r="AJ51" s="342"/>
      <c r="AK51" s="342">
        <v>2</v>
      </c>
      <c r="AL51" s="91"/>
      <c r="AM51" s="91"/>
      <c r="AN51" s="91"/>
      <c r="AO51" s="91"/>
      <c r="AP51" s="91"/>
      <c r="AQ51" s="91"/>
    </row>
    <row r="52" spans="1:43" s="214" customFormat="1">
      <c r="A52" s="379"/>
      <c r="B52" s="382"/>
      <c r="C52" s="379"/>
      <c r="D52" s="379"/>
      <c r="E52" s="158"/>
      <c r="F52" s="158"/>
      <c r="G52" s="158"/>
      <c r="H52" s="5"/>
      <c r="I52" s="5"/>
      <c r="J52" s="5"/>
      <c r="K52" s="5"/>
      <c r="L52" s="5"/>
      <c r="M52" s="5"/>
      <c r="N52" s="5"/>
      <c r="O52" s="5"/>
      <c r="P52" s="5"/>
      <c r="Q52" s="5"/>
      <c r="R52" s="5"/>
      <c r="S52" s="379"/>
      <c r="T52" s="379"/>
      <c r="U52" s="385"/>
      <c r="V52" s="385"/>
      <c r="W52" s="246"/>
      <c r="X52" s="246"/>
      <c r="Y52" s="246"/>
      <c r="Z52" s="91"/>
      <c r="AA52" s="32"/>
      <c r="AB52" s="213"/>
      <c r="AC52" s="213"/>
      <c r="AD52" s="13"/>
      <c r="AE52" s="91"/>
      <c r="AF52" s="91"/>
      <c r="AG52" s="328"/>
      <c r="AH52" s="328"/>
      <c r="AI52" s="328"/>
      <c r="AJ52" s="328"/>
      <c r="AK52" s="328"/>
      <c r="AL52" s="91"/>
      <c r="AM52" s="91"/>
      <c r="AN52" s="91"/>
      <c r="AO52" s="91"/>
      <c r="AP52" s="91"/>
      <c r="AQ52" s="91"/>
    </row>
    <row r="53" spans="1:43" s="214" customFormat="1">
      <c r="A53" s="379"/>
      <c r="B53" s="382"/>
      <c r="C53" s="379"/>
      <c r="D53" s="379"/>
      <c r="E53" s="222" t="s">
        <v>200</v>
      </c>
      <c r="F53" s="113" t="s">
        <v>201</v>
      </c>
      <c r="G53" s="113">
        <v>6</v>
      </c>
      <c r="H53" s="195"/>
      <c r="I53" s="159"/>
      <c r="J53" s="159"/>
      <c r="K53" s="159"/>
      <c r="L53" s="159"/>
      <c r="M53" s="159"/>
      <c r="N53" s="159"/>
      <c r="O53" s="159"/>
      <c r="P53" s="159"/>
      <c r="Q53" s="159"/>
      <c r="R53" s="160"/>
      <c r="S53" s="379"/>
      <c r="T53" s="379"/>
      <c r="U53" s="385"/>
      <c r="V53" s="385"/>
      <c r="W53" s="246"/>
      <c r="X53" s="246"/>
      <c r="Y53" s="246"/>
      <c r="Z53" s="91"/>
      <c r="AA53" s="32"/>
      <c r="AB53" s="213"/>
      <c r="AC53" s="213"/>
      <c r="AD53" s="13"/>
      <c r="AE53" s="91"/>
      <c r="AF53" s="91"/>
      <c r="AG53" s="328"/>
      <c r="AH53" s="328"/>
      <c r="AI53" s="328"/>
      <c r="AJ53" s="328"/>
      <c r="AK53" s="328"/>
      <c r="AL53" s="91"/>
      <c r="AM53" s="91"/>
      <c r="AN53" s="91"/>
      <c r="AO53" s="91"/>
      <c r="AP53" s="91"/>
      <c r="AQ53" s="91"/>
    </row>
    <row r="54" spans="1:43" s="214" customFormat="1" ht="13.5" thickBot="1">
      <c r="A54" s="380"/>
      <c r="B54" s="383"/>
      <c r="C54" s="384"/>
      <c r="D54" s="356"/>
      <c r="E54" s="179"/>
      <c r="F54" s="265"/>
      <c r="G54" s="265"/>
      <c r="H54" s="209"/>
      <c r="I54" s="210"/>
      <c r="J54" s="210"/>
      <c r="K54" s="210"/>
      <c r="L54" s="210"/>
      <c r="M54" s="210"/>
      <c r="N54" s="210"/>
      <c r="O54" s="210"/>
      <c r="P54" s="210"/>
      <c r="Q54" s="210"/>
      <c r="R54" s="211"/>
      <c r="S54" s="380"/>
      <c r="T54" s="380"/>
      <c r="U54" s="378"/>
      <c r="V54" s="378"/>
      <c r="W54" s="246"/>
      <c r="X54" s="246"/>
      <c r="Y54" s="246"/>
      <c r="Z54" s="91"/>
      <c r="AA54" s="226"/>
      <c r="AB54" s="213"/>
      <c r="AC54" s="213"/>
      <c r="AD54" s="13"/>
      <c r="AE54" s="91"/>
      <c r="AF54" s="91"/>
      <c r="AG54" s="343"/>
      <c r="AH54" s="343"/>
      <c r="AI54" s="343"/>
      <c r="AJ54" s="343"/>
      <c r="AK54" s="343"/>
      <c r="AL54" s="91"/>
      <c r="AM54" s="91"/>
      <c r="AN54" s="91"/>
      <c r="AO54" s="91"/>
      <c r="AP54" s="91"/>
      <c r="AQ54" s="91"/>
    </row>
    <row r="55" spans="1:43" s="214" customFormat="1">
      <c r="A55" s="220"/>
      <c r="B55" s="262" t="s">
        <v>238</v>
      </c>
      <c r="C55" s="101">
        <f>IF(SUM(T43:T54)&gt;=4,"X",0)</f>
        <v>0</v>
      </c>
      <c r="D55" s="223" t="s">
        <v>284</v>
      </c>
      <c r="E55" s="55"/>
      <c r="F55" s="55"/>
      <c r="G55" s="55"/>
      <c r="H55" s="55"/>
      <c r="I55" s="55"/>
      <c r="J55" s="55"/>
      <c r="K55" s="55"/>
      <c r="L55" s="55"/>
      <c r="M55" s="55"/>
      <c r="N55" s="55"/>
      <c r="O55" s="55"/>
      <c r="P55" s="55"/>
      <c r="Q55" s="55"/>
      <c r="R55" s="55"/>
      <c r="S55" s="55"/>
      <c r="T55" s="55"/>
      <c r="U55" s="224"/>
      <c r="V55" s="225"/>
      <c r="W55" s="225"/>
      <c r="X55" s="225"/>
      <c r="Y55" s="225"/>
      <c r="Z55" s="91"/>
      <c r="AA55" s="226"/>
      <c r="AB55" s="213"/>
      <c r="AC55" s="213"/>
      <c r="AD55" s="13"/>
      <c r="AE55" s="91"/>
      <c r="AF55" s="91"/>
      <c r="AG55" s="91"/>
      <c r="AH55" s="91"/>
      <c r="AI55" s="91"/>
      <c r="AJ55" s="91"/>
      <c r="AK55" s="91"/>
      <c r="AL55" s="91"/>
      <c r="AM55" s="91"/>
      <c r="AN55" s="91"/>
      <c r="AO55" s="91"/>
      <c r="AP55" s="91"/>
      <c r="AQ55" s="91"/>
    </row>
    <row r="56" spans="1:43" s="214" customFormat="1">
      <c r="A56" s="91"/>
      <c r="B56" s="106"/>
      <c r="C56" s="55"/>
      <c r="D56" s="52"/>
      <c r="E56" s="52"/>
      <c r="F56" s="52"/>
      <c r="G56" s="52"/>
      <c r="H56" s="52"/>
      <c r="I56" s="52"/>
      <c r="J56" s="52"/>
      <c r="K56" s="52"/>
      <c r="L56" s="52"/>
      <c r="M56" s="52"/>
      <c r="N56" s="52"/>
      <c r="O56" s="52"/>
      <c r="P56" s="52"/>
      <c r="Q56" s="52"/>
      <c r="R56" s="52"/>
      <c r="S56" s="91"/>
      <c r="T56" s="91"/>
      <c r="U56" s="91"/>
      <c r="V56" s="91"/>
      <c r="W56" s="91"/>
      <c r="X56" s="91"/>
      <c r="Y56" s="91"/>
      <c r="Z56" s="91"/>
      <c r="AA56" s="32"/>
      <c r="AB56" s="213"/>
      <c r="AC56" s="213"/>
      <c r="AD56" s="13"/>
      <c r="AE56" s="91"/>
      <c r="AF56" s="91"/>
      <c r="AG56" s="253" t="s">
        <v>216</v>
      </c>
      <c r="AH56" s="309"/>
      <c r="AI56" s="309"/>
      <c r="AJ56" s="309"/>
      <c r="AK56" s="93"/>
      <c r="AL56" s="91"/>
      <c r="AM56" s="91"/>
      <c r="AN56" s="91"/>
      <c r="AO56" s="91"/>
      <c r="AP56" s="91"/>
      <c r="AQ56" s="91"/>
    </row>
    <row r="57" spans="1:43" s="214" customFormat="1">
      <c r="A57" s="96" t="s">
        <v>214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32"/>
      <c r="AB57" s="213"/>
      <c r="AC57" s="213"/>
      <c r="AD57" s="13"/>
      <c r="AE57" s="91"/>
      <c r="AF57" s="91"/>
      <c r="AG57" s="220" t="s">
        <v>26</v>
      </c>
      <c r="AH57" s="310"/>
      <c r="AI57" s="310"/>
      <c r="AJ57" s="310"/>
      <c r="AK57" s="311"/>
      <c r="AL57" s="91"/>
      <c r="AM57" s="91"/>
      <c r="AN57" s="91"/>
      <c r="AO57" s="91"/>
      <c r="AP57" s="91"/>
      <c r="AQ57" s="91"/>
    </row>
    <row r="58" spans="1:43" s="214" customFormat="1">
      <c r="A58" s="49" t="s">
        <v>5</v>
      </c>
      <c r="B58" s="49"/>
      <c r="C58" s="49" t="s">
        <v>7</v>
      </c>
      <c r="D58" s="49"/>
      <c r="E58" s="227" t="s">
        <v>33</v>
      </c>
      <c r="F58" s="105"/>
      <c r="G58" s="105"/>
      <c r="H58" s="105"/>
      <c r="I58" s="105"/>
      <c r="J58" s="105"/>
      <c r="K58" s="105"/>
      <c r="L58" s="105"/>
      <c r="M58" s="105"/>
      <c r="N58" s="105"/>
      <c r="O58" s="105"/>
      <c r="P58" s="105"/>
      <c r="Q58" s="105"/>
      <c r="R58" s="105"/>
      <c r="S58" s="365" t="s">
        <v>4</v>
      </c>
      <c r="T58" s="366"/>
      <c r="U58" s="366"/>
      <c r="V58" s="367"/>
      <c r="W58" s="242"/>
      <c r="X58" s="242"/>
      <c r="Y58" s="242"/>
      <c r="Z58" s="91"/>
      <c r="AA58" s="226"/>
      <c r="AB58" s="213"/>
      <c r="AC58" s="213"/>
      <c r="AD58" s="13"/>
      <c r="AE58" s="91"/>
      <c r="AF58" s="91"/>
      <c r="AG58" s="119" t="s">
        <v>34</v>
      </c>
      <c r="AH58" s="119" t="s">
        <v>48</v>
      </c>
      <c r="AI58" s="119" t="s">
        <v>165</v>
      </c>
      <c r="AJ58" s="119" t="s">
        <v>211</v>
      </c>
      <c r="AK58" s="119" t="s">
        <v>1</v>
      </c>
      <c r="AL58" s="91"/>
      <c r="AM58" s="91"/>
      <c r="AN58" s="91"/>
      <c r="AO58" s="91"/>
      <c r="AP58" s="91"/>
      <c r="AQ58" s="91"/>
    </row>
    <row r="59" spans="1:43" s="214" customFormat="1">
      <c r="A59" s="50" t="s">
        <v>43</v>
      </c>
      <c r="B59" s="49" t="s">
        <v>40</v>
      </c>
      <c r="C59" s="50" t="s">
        <v>46</v>
      </c>
      <c r="D59" s="228" t="s">
        <v>16</v>
      </c>
      <c r="E59" s="51">
        <v>1</v>
      </c>
      <c r="F59" s="294"/>
      <c r="G59" s="117"/>
      <c r="H59" s="117"/>
      <c r="I59" s="117"/>
      <c r="J59" s="117"/>
      <c r="K59" s="117"/>
      <c r="L59" s="117"/>
      <c r="M59" s="117"/>
      <c r="N59" s="117"/>
      <c r="O59" s="117"/>
      <c r="P59" s="117"/>
      <c r="Q59" s="117"/>
      <c r="R59" s="117"/>
      <c r="S59" s="50" t="s">
        <v>2</v>
      </c>
      <c r="T59" s="50" t="s">
        <v>31</v>
      </c>
      <c r="U59" s="50" t="s">
        <v>24</v>
      </c>
      <c r="V59" s="50" t="s">
        <v>66</v>
      </c>
      <c r="W59" s="55"/>
      <c r="X59" s="55"/>
      <c r="Y59" s="55"/>
      <c r="Z59" s="91"/>
      <c r="AA59" s="226"/>
      <c r="AB59" s="213"/>
      <c r="AC59" s="213"/>
      <c r="AD59" s="13"/>
      <c r="AE59" s="91"/>
      <c r="AF59" s="91"/>
      <c r="AG59" s="148" t="s">
        <v>49</v>
      </c>
      <c r="AH59" s="148" t="s">
        <v>49</v>
      </c>
      <c r="AI59" s="148" t="s">
        <v>49</v>
      </c>
      <c r="AJ59" s="148" t="s">
        <v>49</v>
      </c>
      <c r="AK59" s="148" t="s">
        <v>50</v>
      </c>
      <c r="AL59" s="91"/>
      <c r="AM59" s="91"/>
      <c r="AN59" s="91"/>
      <c r="AO59" s="91"/>
      <c r="AP59" s="91"/>
      <c r="AQ59" s="91"/>
    </row>
    <row r="60" spans="1:43" s="214" customFormat="1" ht="25.5">
      <c r="A60" s="113">
        <v>1</v>
      </c>
      <c r="B60" s="114" t="str">
        <f>DenStatus!C36</f>
        <v>Be Active Den Member for 6 months</v>
      </c>
      <c r="C60" s="113">
        <v>1</v>
      </c>
      <c r="D60" s="229">
        <v>1</v>
      </c>
      <c r="E60" s="158"/>
      <c r="F60" s="229"/>
      <c r="G60" s="230"/>
      <c r="H60" s="230"/>
      <c r="I60" s="230"/>
      <c r="J60" s="230"/>
      <c r="K60" s="230"/>
      <c r="L60" s="230"/>
      <c r="M60" s="230"/>
      <c r="N60" s="230"/>
      <c r="O60" s="230"/>
      <c r="P60" s="230"/>
      <c r="Q60" s="230"/>
      <c r="R60" s="230"/>
      <c r="S60" s="113">
        <f>COUNTA(E60:R60)</f>
        <v>0</v>
      </c>
      <c r="T60" s="113">
        <f>IF(SUM(AG60:AJ60)&gt;=AK60,1,0)</f>
        <v>0</v>
      </c>
      <c r="U60" s="188"/>
      <c r="V60" s="188"/>
      <c r="W60" s="246"/>
      <c r="X60" s="246"/>
      <c r="Y60" s="246"/>
      <c r="Z60" s="91"/>
      <c r="AA60" s="32"/>
      <c r="AB60" s="213"/>
      <c r="AC60" s="213"/>
      <c r="AD60" s="13"/>
      <c r="AE60" s="91"/>
      <c r="AF60" s="91"/>
      <c r="AG60" s="113">
        <f>IF(S60&gt;=C60,1,0)</f>
        <v>0</v>
      </c>
      <c r="AH60" s="113"/>
      <c r="AI60" s="113"/>
      <c r="AJ60" s="113"/>
      <c r="AK60" s="113">
        <v>1</v>
      </c>
      <c r="AL60" s="91"/>
      <c r="AM60" s="91"/>
      <c r="AN60" s="91"/>
      <c r="AO60" s="91"/>
      <c r="AP60" s="91"/>
      <c r="AQ60" s="91"/>
    </row>
    <row r="61" spans="1:43" s="214" customFormat="1" ht="13.5" customHeight="1">
      <c r="A61" s="50">
        <v>2</v>
      </c>
      <c r="B61" s="49" t="str">
        <f>DenStatus!C37</f>
        <v>Child Protection</v>
      </c>
      <c r="C61" s="50">
        <v>1</v>
      </c>
      <c r="D61" s="294">
        <v>1</v>
      </c>
      <c r="E61" s="5"/>
      <c r="F61" s="294"/>
      <c r="G61" s="117"/>
      <c r="H61" s="117"/>
      <c r="I61" s="117"/>
      <c r="J61" s="117"/>
      <c r="K61" s="117"/>
      <c r="L61" s="117"/>
      <c r="M61" s="117"/>
      <c r="N61" s="117"/>
      <c r="O61" s="117"/>
      <c r="P61" s="117"/>
      <c r="Q61" s="117"/>
      <c r="R61" s="117"/>
      <c r="S61" s="50">
        <f>COUNTA(E61:R61)</f>
        <v>0</v>
      </c>
      <c r="T61" s="50">
        <f>IF(SUM(AG61:AJ61)&gt;=AK61,1,0)</f>
        <v>0</v>
      </c>
      <c r="U61" s="13"/>
      <c r="V61" s="13"/>
      <c r="W61" s="249"/>
      <c r="X61" s="249"/>
      <c r="Y61" s="249"/>
      <c r="Z61" s="91"/>
      <c r="AA61" s="32"/>
      <c r="AB61" s="213"/>
      <c r="AC61" s="213"/>
      <c r="AD61" s="13"/>
      <c r="AE61" s="91"/>
      <c r="AF61" s="91"/>
      <c r="AG61" s="50">
        <f>IF(S61&gt;=C61,1,0)</f>
        <v>0</v>
      </c>
      <c r="AH61" s="50"/>
      <c r="AI61" s="50"/>
      <c r="AJ61" s="50"/>
      <c r="AK61" s="50">
        <v>1</v>
      </c>
      <c r="AL61" s="91"/>
      <c r="AM61" s="91"/>
      <c r="AN61" s="91"/>
      <c r="AO61" s="91"/>
      <c r="AP61" s="91"/>
      <c r="AQ61" s="91"/>
    </row>
    <row r="62" spans="1:43" s="214" customFormat="1" ht="12.75" customHeight="1" thickBot="1">
      <c r="A62" s="267">
        <v>3</v>
      </c>
      <c r="B62" s="215" t="str">
        <f>DenStatus!C38</f>
        <v>Cyber Chip</v>
      </c>
      <c r="C62" s="267">
        <v>1</v>
      </c>
      <c r="D62" s="268">
        <v>1</v>
      </c>
      <c r="E62" s="179"/>
      <c r="F62" s="268"/>
      <c r="G62" s="269"/>
      <c r="H62" s="269"/>
      <c r="I62" s="269"/>
      <c r="J62" s="269"/>
      <c r="K62" s="269"/>
      <c r="L62" s="269"/>
      <c r="M62" s="269"/>
      <c r="N62" s="269"/>
      <c r="O62" s="269"/>
      <c r="P62" s="269"/>
      <c r="Q62" s="269"/>
      <c r="R62" s="269"/>
      <c r="S62" s="267">
        <f>COUNTA(E62:R62)</f>
        <v>0</v>
      </c>
      <c r="T62" s="267">
        <f>IF(SUM(AG62:AJ62)&gt;=AK62,1,0)</f>
        <v>0</v>
      </c>
      <c r="U62" s="270"/>
      <c r="V62" s="270"/>
      <c r="W62" s="249"/>
      <c r="X62" s="249"/>
      <c r="Y62" s="249"/>
      <c r="Z62" s="91"/>
      <c r="AA62" s="32"/>
      <c r="AB62" s="213"/>
      <c r="AC62" s="213"/>
      <c r="AD62" s="13"/>
      <c r="AE62" s="91"/>
      <c r="AF62" s="91"/>
      <c r="AG62" s="50">
        <f>IF(S62&gt;=C62,1,0)</f>
        <v>0</v>
      </c>
      <c r="AH62" s="50"/>
      <c r="AI62" s="50"/>
      <c r="AJ62" s="50"/>
      <c r="AK62" s="50">
        <v>1</v>
      </c>
      <c r="AL62" s="91"/>
      <c r="AM62" s="91"/>
      <c r="AN62" s="91"/>
      <c r="AO62" s="91"/>
      <c r="AP62" s="91"/>
      <c r="AQ62" s="271"/>
    </row>
    <row r="63" spans="1:43" s="214" customFormat="1" ht="12.75" customHeight="1" thickTop="1">
      <c r="A63" s="266"/>
      <c r="B63" s="262" t="s">
        <v>239</v>
      </c>
      <c r="C63" s="101">
        <f>IF(SUM(T60:T62)&gt;=3,"X",0)</f>
        <v>0</v>
      </c>
      <c r="D63" s="223" t="s">
        <v>284</v>
      </c>
      <c r="E63" s="52"/>
      <c r="F63" s="55"/>
      <c r="G63" s="55"/>
      <c r="H63" s="55"/>
      <c r="I63" s="55"/>
      <c r="J63" s="55"/>
      <c r="K63" s="55"/>
      <c r="L63" s="55"/>
      <c r="M63" s="55"/>
      <c r="N63" s="55"/>
      <c r="O63" s="55"/>
      <c r="P63" s="55"/>
      <c r="Q63" s="55"/>
      <c r="R63" s="55"/>
      <c r="S63" s="55"/>
      <c r="T63" s="55"/>
      <c r="U63" s="224"/>
      <c r="V63" s="225"/>
      <c r="W63" s="225"/>
      <c r="X63" s="249"/>
      <c r="Y63" s="249"/>
      <c r="Z63" s="91"/>
      <c r="AA63" s="2"/>
      <c r="AB63" s="3"/>
      <c r="AC63" s="3"/>
      <c r="AD63" s="186"/>
      <c r="AE63" s="91"/>
      <c r="AF63" s="91"/>
      <c r="AG63" s="91"/>
      <c r="AH63" s="91"/>
      <c r="AI63" s="91"/>
      <c r="AJ63" s="91"/>
      <c r="AK63" s="91"/>
      <c r="AL63" s="91"/>
      <c r="AM63" s="91"/>
      <c r="AN63" s="119" t="s">
        <v>246</v>
      </c>
      <c r="AO63" s="106"/>
      <c r="AP63" s="106"/>
      <c r="AQ63" s="276" t="s">
        <v>248</v>
      </c>
    </row>
    <row r="64" spans="1:43">
      <c r="A64" s="95"/>
      <c r="B64" s="95"/>
      <c r="C64" s="95"/>
      <c r="D64" s="95"/>
      <c r="E64" s="95"/>
      <c r="F64" s="95"/>
      <c r="G64" s="95"/>
      <c r="H64" s="95"/>
      <c r="I64" s="95"/>
      <c r="J64" s="95"/>
      <c r="K64" s="95"/>
      <c r="L64" s="95"/>
      <c r="M64" s="95"/>
      <c r="N64" s="95"/>
      <c r="O64" s="95"/>
      <c r="P64" s="95"/>
      <c r="Q64" s="95"/>
      <c r="R64" s="95"/>
      <c r="S64" s="95"/>
      <c r="T64" s="95"/>
      <c r="U64" s="95"/>
      <c r="V64" s="95"/>
      <c r="W64" s="119" t="s">
        <v>65</v>
      </c>
      <c r="X64" s="369" t="s">
        <v>252</v>
      </c>
      <c r="Y64" s="370"/>
      <c r="Z64" s="95"/>
      <c r="AA64" s="2"/>
      <c r="AB64" s="3"/>
      <c r="AC64" s="3"/>
      <c r="AD64" s="186"/>
      <c r="AE64" s="95"/>
      <c r="AF64" s="95"/>
      <c r="AG64" s="253" t="s">
        <v>234</v>
      </c>
      <c r="AH64" s="309"/>
      <c r="AI64" s="309"/>
      <c r="AJ64" s="305"/>
      <c r="AK64" s="306"/>
      <c r="AL64" s="95"/>
      <c r="AM64" s="95"/>
      <c r="AN64" s="252" t="s">
        <v>267</v>
      </c>
      <c r="AO64" s="106"/>
      <c r="AP64" s="106"/>
      <c r="AQ64" s="277" t="s">
        <v>256</v>
      </c>
    </row>
    <row r="65" spans="1:43">
      <c r="A65" s="96" t="s">
        <v>240</v>
      </c>
      <c r="B65" s="95"/>
      <c r="C65" s="95"/>
      <c r="D65" s="95"/>
      <c r="E65" s="95"/>
      <c r="F65" s="95"/>
      <c r="G65" s="95"/>
      <c r="H65" s="95"/>
      <c r="I65" s="95"/>
      <c r="J65" s="95"/>
      <c r="K65" s="95"/>
      <c r="L65" s="95"/>
      <c r="M65" s="95"/>
      <c r="N65" s="95"/>
      <c r="O65" s="95"/>
      <c r="P65" s="95"/>
      <c r="Q65" s="95"/>
      <c r="R65" s="95"/>
      <c r="S65" s="95"/>
      <c r="T65" s="95"/>
      <c r="U65" s="95"/>
      <c r="V65" s="95"/>
      <c r="W65" s="191" t="s">
        <v>269</v>
      </c>
      <c r="X65" s="371"/>
      <c r="Y65" s="372"/>
      <c r="Z65" s="95"/>
      <c r="AA65" s="2"/>
      <c r="AB65" s="3"/>
      <c r="AC65" s="3"/>
      <c r="AD65" s="186"/>
      <c r="AE65" s="95"/>
      <c r="AF65" s="95"/>
      <c r="AG65" s="184" t="s">
        <v>26</v>
      </c>
      <c r="AH65" s="307"/>
      <c r="AI65" s="307"/>
      <c r="AJ65" s="307"/>
      <c r="AK65" s="308"/>
      <c r="AL65" s="119" t="s">
        <v>242</v>
      </c>
      <c r="AM65" s="253" t="s">
        <v>243</v>
      </c>
      <c r="AN65" s="252" t="s">
        <v>270</v>
      </c>
      <c r="AO65" s="119" t="s">
        <v>266</v>
      </c>
      <c r="AP65" s="281" t="s">
        <v>268</v>
      </c>
      <c r="AQ65" s="280" t="s">
        <v>257</v>
      </c>
    </row>
    <row r="66" spans="1:43">
      <c r="A66" s="49" t="s">
        <v>55</v>
      </c>
      <c r="B66" s="135"/>
      <c r="C66" s="49" t="s">
        <v>56</v>
      </c>
      <c r="D66" s="135"/>
      <c r="E66" s="138" t="s">
        <v>33</v>
      </c>
      <c r="F66" s="143"/>
      <c r="G66" s="143"/>
      <c r="H66" s="143"/>
      <c r="I66" s="143"/>
      <c r="J66" s="143"/>
      <c r="K66" s="143"/>
      <c r="L66" s="143"/>
      <c r="M66" s="143"/>
      <c r="N66" s="143"/>
      <c r="O66" s="143"/>
      <c r="P66" s="143"/>
      <c r="Q66" s="143"/>
      <c r="R66" s="143"/>
      <c r="S66" s="365" t="s">
        <v>58</v>
      </c>
      <c r="T66" s="366"/>
      <c r="U66" s="366"/>
      <c r="V66" s="367"/>
      <c r="W66" s="257" t="s">
        <v>247</v>
      </c>
      <c r="X66" s="373"/>
      <c r="Y66" s="374"/>
      <c r="Z66" s="95"/>
      <c r="AA66" s="2"/>
      <c r="AB66" s="3"/>
      <c r="AC66" s="3"/>
      <c r="AD66" s="186"/>
      <c r="AE66" s="95"/>
      <c r="AF66" s="95"/>
      <c r="AG66" s="157" t="s">
        <v>34</v>
      </c>
      <c r="AH66" s="119" t="s">
        <v>48</v>
      </c>
      <c r="AI66" s="119" t="s">
        <v>165</v>
      </c>
      <c r="AJ66" s="119" t="s">
        <v>211</v>
      </c>
      <c r="AK66" s="157" t="s">
        <v>1</v>
      </c>
      <c r="AL66" s="252" t="s">
        <v>65</v>
      </c>
      <c r="AM66" s="223" t="s">
        <v>65</v>
      </c>
      <c r="AN66" s="254" t="s">
        <v>250</v>
      </c>
      <c r="AO66" s="252" t="s">
        <v>242</v>
      </c>
      <c r="AP66" s="282" t="s">
        <v>243</v>
      </c>
      <c r="AQ66" s="280" t="s">
        <v>258</v>
      </c>
    </row>
    <row r="67" spans="1:43" ht="13.5" thickBot="1">
      <c r="A67" s="136" t="s">
        <v>43</v>
      </c>
      <c r="B67" s="135" t="s">
        <v>40</v>
      </c>
      <c r="C67" s="136" t="s">
        <v>46</v>
      </c>
      <c r="D67" s="136" t="s">
        <v>16</v>
      </c>
      <c r="E67" s="295"/>
      <c r="F67" s="175"/>
      <c r="G67" s="175"/>
      <c r="H67" s="175"/>
      <c r="I67" s="175"/>
      <c r="J67" s="175"/>
      <c r="K67" s="175"/>
      <c r="L67" s="175"/>
      <c r="M67" s="175"/>
      <c r="N67" s="175"/>
      <c r="O67" s="175"/>
      <c r="P67" s="175"/>
      <c r="Q67" s="175"/>
      <c r="R67" s="175"/>
      <c r="S67" s="136" t="s">
        <v>2</v>
      </c>
      <c r="T67" s="136" t="s">
        <v>31</v>
      </c>
      <c r="U67" s="136" t="s">
        <v>24</v>
      </c>
      <c r="V67" s="50" t="s">
        <v>66</v>
      </c>
      <c r="W67" s="101" t="s">
        <v>249</v>
      </c>
      <c r="X67" s="250" t="s">
        <v>242</v>
      </c>
      <c r="Y67" s="250" t="s">
        <v>243</v>
      </c>
      <c r="Z67" s="95"/>
      <c r="AA67" s="2"/>
      <c r="AB67" s="3"/>
      <c r="AC67" s="3"/>
      <c r="AD67" s="186"/>
      <c r="AE67" s="95"/>
      <c r="AF67" s="95"/>
      <c r="AG67" s="251" t="s">
        <v>49</v>
      </c>
      <c r="AH67" s="148" t="s">
        <v>49</v>
      </c>
      <c r="AI67" s="148" t="s">
        <v>49</v>
      </c>
      <c r="AJ67" s="251" t="s">
        <v>49</v>
      </c>
      <c r="AK67" s="251" t="s">
        <v>50</v>
      </c>
      <c r="AL67" s="148" t="s">
        <v>245</v>
      </c>
      <c r="AM67" s="220" t="s">
        <v>245</v>
      </c>
      <c r="AN67" s="148" t="s">
        <v>251</v>
      </c>
      <c r="AO67" s="148" t="s">
        <v>65</v>
      </c>
      <c r="AP67" s="279" t="s">
        <v>65</v>
      </c>
      <c r="AQ67" s="280" t="s">
        <v>307</v>
      </c>
    </row>
    <row r="68" spans="1:43" ht="14.25" thickTop="1" thickBot="1">
      <c r="A68" s="357">
        <v>1</v>
      </c>
      <c r="B68" s="395" t="str">
        <f>DenStatus!C42</f>
        <v>Adventures in Science</v>
      </c>
      <c r="C68" s="361">
        <v>6</v>
      </c>
      <c r="D68" s="361">
        <v>11</v>
      </c>
      <c r="E68" s="136">
        <v>1</v>
      </c>
      <c r="F68" s="136">
        <v>2</v>
      </c>
      <c r="G68" s="50" t="s">
        <v>154</v>
      </c>
      <c r="H68" s="50" t="s">
        <v>155</v>
      </c>
      <c r="I68" s="50" t="s">
        <v>156</v>
      </c>
      <c r="J68" s="50" t="s">
        <v>157</v>
      </c>
      <c r="K68" s="50" t="s">
        <v>158</v>
      </c>
      <c r="L68" s="50" t="s">
        <v>159</v>
      </c>
      <c r="M68" s="50" t="s">
        <v>160</v>
      </c>
      <c r="N68" s="50" t="s">
        <v>161</v>
      </c>
      <c r="O68" s="50" t="s">
        <v>162</v>
      </c>
      <c r="P68" s="195"/>
      <c r="Q68" s="159"/>
      <c r="R68" s="159"/>
      <c r="S68" s="357">
        <f>COUNTA(E69:R69)</f>
        <v>0</v>
      </c>
      <c r="T68" s="357">
        <f>IF(SUM(AG68:AJ69)&gt;=AK68,1,0)</f>
        <v>0</v>
      </c>
      <c r="U68" s="377"/>
      <c r="V68" s="377"/>
      <c r="W68" s="402" t="str">
        <f>IF(AN68&gt;1,"ERROR",IF(AN68=1,"OK",""))</f>
        <v/>
      </c>
      <c r="X68" s="364"/>
      <c r="Y68" s="364"/>
      <c r="Z68" s="95"/>
      <c r="AA68" s="2"/>
      <c r="AB68" s="3"/>
      <c r="AC68" s="3"/>
      <c r="AD68" s="186"/>
      <c r="AE68" s="95"/>
      <c r="AF68" s="95"/>
      <c r="AG68" s="357">
        <f>IF(COUNTA(E69:F69)&gt;=2,1,0)</f>
        <v>0</v>
      </c>
      <c r="AH68" s="357">
        <f>IF(COUNTA(G69:O69)&gt;=4,1,0)</f>
        <v>0</v>
      </c>
      <c r="AI68" s="357"/>
      <c r="AJ68" s="357"/>
      <c r="AK68" s="357">
        <v>2</v>
      </c>
      <c r="AL68" s="357">
        <f>COUNTA(X68)</f>
        <v>0</v>
      </c>
      <c r="AM68" s="357">
        <f>COUNTA(Y68)</f>
        <v>0</v>
      </c>
      <c r="AN68" s="357">
        <f>SUM(AL68:AM69)</f>
        <v>0</v>
      </c>
      <c r="AO68" s="357">
        <f>IF(AN68&gt;1,0,IF(T68+AL68=2,1,0))</f>
        <v>0</v>
      </c>
      <c r="AP68" s="358">
        <f>IF(AN68&gt;1,0,IF(T68+AM68=2,1,0))</f>
        <v>0</v>
      </c>
      <c r="AQ68" s="278" t="s">
        <v>255</v>
      </c>
    </row>
    <row r="69" spans="1:43" ht="14.25" thickTop="1" thickBot="1">
      <c r="A69" s="394"/>
      <c r="B69" s="348"/>
      <c r="C69" s="343"/>
      <c r="D69" s="343"/>
      <c r="E69" s="179"/>
      <c r="F69" s="179"/>
      <c r="G69" s="179"/>
      <c r="H69" s="179"/>
      <c r="I69" s="179"/>
      <c r="J69" s="179"/>
      <c r="K69" s="179"/>
      <c r="L69" s="179"/>
      <c r="M69" s="179"/>
      <c r="N69" s="179"/>
      <c r="O69" s="179"/>
      <c r="P69" s="196"/>
      <c r="Q69" s="197"/>
      <c r="R69" s="197"/>
      <c r="S69" s="394"/>
      <c r="T69" s="394"/>
      <c r="U69" s="376"/>
      <c r="V69" s="376"/>
      <c r="W69" s="403"/>
      <c r="X69" s="368"/>
      <c r="Y69" s="363"/>
      <c r="Z69" s="95"/>
      <c r="AA69" s="2"/>
      <c r="AB69" s="3"/>
      <c r="AC69" s="3"/>
      <c r="AD69" s="186"/>
      <c r="AE69" s="95"/>
      <c r="AF69" s="95"/>
      <c r="AG69" s="343"/>
      <c r="AH69" s="343"/>
      <c r="AI69" s="343"/>
      <c r="AJ69" s="343"/>
      <c r="AK69" s="343"/>
      <c r="AL69" s="343"/>
      <c r="AM69" s="343"/>
      <c r="AN69" s="343"/>
      <c r="AO69" s="343"/>
      <c r="AP69" s="359"/>
      <c r="AQ69" s="278" t="s">
        <v>244</v>
      </c>
    </row>
    <row r="70" spans="1:43" ht="14.25" thickTop="1" thickBot="1">
      <c r="A70" s="360">
        <f>A68+1</f>
        <v>2</v>
      </c>
      <c r="B70" s="381" t="str">
        <f>DenStatus!C43</f>
        <v>Aquanaut</v>
      </c>
      <c r="C70" s="342">
        <v>6</v>
      </c>
      <c r="D70" s="342">
        <v>9</v>
      </c>
      <c r="E70" s="181">
        <v>1</v>
      </c>
      <c r="F70" s="181">
        <v>2</v>
      </c>
      <c r="G70" s="181">
        <v>3</v>
      </c>
      <c r="H70" s="181">
        <v>4</v>
      </c>
      <c r="I70" s="181">
        <v>5</v>
      </c>
      <c r="J70" s="181">
        <v>6</v>
      </c>
      <c r="K70" s="181">
        <v>7</v>
      </c>
      <c r="L70" s="181">
        <v>8</v>
      </c>
      <c r="M70" s="181">
        <v>9</v>
      </c>
      <c r="N70" s="198"/>
      <c r="O70" s="199"/>
      <c r="P70" s="199"/>
      <c r="Q70" s="199"/>
      <c r="R70" s="199"/>
      <c r="S70" s="360">
        <f>COUNTA(E71:R71)</f>
        <v>0</v>
      </c>
      <c r="T70" s="360">
        <f>IF(SUM(AG70:AJ71)&gt;=AK70,1,0)</f>
        <v>0</v>
      </c>
      <c r="U70" s="375"/>
      <c r="V70" s="375"/>
      <c r="W70" s="402" t="str">
        <f>IF(AN70&gt;1,"ERROR",IF(AN70=1,"OK",""))</f>
        <v/>
      </c>
      <c r="X70" s="362"/>
      <c r="Y70" s="362"/>
      <c r="Z70" s="95"/>
      <c r="AA70" s="32"/>
      <c r="AB70" s="3"/>
      <c r="AC70" s="3"/>
      <c r="AD70" s="186"/>
      <c r="AE70" s="95"/>
      <c r="AF70" s="95"/>
      <c r="AG70" s="360">
        <f>IF(COUNTA(E71:H71)&gt;=4,1,0)</f>
        <v>0</v>
      </c>
      <c r="AH70" s="342">
        <f>IF(COUNTA(I71:M71)&gt;=2,1,0)</f>
        <v>0</v>
      </c>
      <c r="AI70" s="360"/>
      <c r="AJ70" s="360"/>
      <c r="AK70" s="360">
        <v>2</v>
      </c>
      <c r="AL70" s="360">
        <f>COUNTA(X70)</f>
        <v>0</v>
      </c>
      <c r="AM70" s="360">
        <f>COUNTA(Y70)</f>
        <v>0</v>
      </c>
      <c r="AN70" s="360">
        <f>SUM(AL70:AM71)</f>
        <v>0</v>
      </c>
      <c r="AO70" s="360">
        <f>IF(AN70&gt;1,0,IF(T70+AL70=2,1,0))</f>
        <v>0</v>
      </c>
      <c r="AP70" s="408">
        <f>IF(AN70&gt;1,0,IF(T70+AM70=2,1,0))</f>
        <v>0</v>
      </c>
      <c r="AQ70" s="291"/>
    </row>
    <row r="71" spans="1:43" ht="13.5" thickBot="1">
      <c r="A71" s="394"/>
      <c r="B71" s="396"/>
      <c r="C71" s="394"/>
      <c r="D71" s="394"/>
      <c r="E71" s="179"/>
      <c r="F71" s="179"/>
      <c r="G71" s="179"/>
      <c r="H71" s="179"/>
      <c r="I71" s="179"/>
      <c r="J71" s="179"/>
      <c r="K71" s="179"/>
      <c r="L71" s="179"/>
      <c r="M71" s="179"/>
      <c r="N71" s="196"/>
      <c r="O71" s="197"/>
      <c r="P71" s="197"/>
      <c r="Q71" s="197"/>
      <c r="R71" s="197"/>
      <c r="S71" s="394"/>
      <c r="T71" s="394"/>
      <c r="U71" s="376"/>
      <c r="V71" s="376"/>
      <c r="W71" s="403"/>
      <c r="X71" s="368"/>
      <c r="Y71" s="363"/>
      <c r="Z71" s="95"/>
      <c r="AA71" s="32"/>
      <c r="AB71" s="3"/>
      <c r="AC71" s="3"/>
      <c r="AD71" s="186"/>
      <c r="AE71" s="95"/>
      <c r="AF71" s="95"/>
      <c r="AG71" s="343"/>
      <c r="AH71" s="343"/>
      <c r="AI71" s="343"/>
      <c r="AJ71" s="343"/>
      <c r="AK71" s="343"/>
      <c r="AL71" s="343"/>
      <c r="AM71" s="343"/>
      <c r="AN71" s="343"/>
      <c r="AO71" s="343"/>
      <c r="AP71" s="409"/>
      <c r="AQ71" s="290"/>
    </row>
    <row r="72" spans="1:43" ht="13.5" thickBot="1">
      <c r="A72" s="360">
        <f>A70+1</f>
        <v>3</v>
      </c>
      <c r="B72" s="381" t="str">
        <f>DenStatus!C44</f>
        <v>Art Explosion</v>
      </c>
      <c r="C72" s="342">
        <v>4</v>
      </c>
      <c r="D72" s="342">
        <v>9</v>
      </c>
      <c r="E72" s="181">
        <v>1</v>
      </c>
      <c r="F72" s="181">
        <v>2</v>
      </c>
      <c r="G72" s="182" t="s">
        <v>154</v>
      </c>
      <c r="H72" s="182" t="s">
        <v>155</v>
      </c>
      <c r="I72" s="182" t="s">
        <v>156</v>
      </c>
      <c r="J72" s="182" t="s">
        <v>157</v>
      </c>
      <c r="K72" s="182" t="s">
        <v>158</v>
      </c>
      <c r="L72" s="182" t="s">
        <v>159</v>
      </c>
      <c r="M72" s="182" t="s">
        <v>160</v>
      </c>
      <c r="N72" s="200"/>
      <c r="O72" s="201"/>
      <c r="P72" s="201"/>
      <c r="Q72" s="201"/>
      <c r="R72" s="201"/>
      <c r="S72" s="360">
        <f>COUNTA(E73:R73)</f>
        <v>0</v>
      </c>
      <c r="T72" s="360">
        <f>IF(SUM(AG72:AJ73)&gt;=AK72,1,0)</f>
        <v>0</v>
      </c>
      <c r="U72" s="375"/>
      <c r="V72" s="375"/>
      <c r="W72" s="402" t="str">
        <f>IF(AN72&gt;1,"ERROR",IF(AN72=1,"OK",""))</f>
        <v/>
      </c>
      <c r="X72" s="362"/>
      <c r="Y72" s="362"/>
      <c r="Z72" s="95"/>
      <c r="AA72" s="2"/>
      <c r="AB72" s="3"/>
      <c r="AC72" s="3"/>
      <c r="AD72" s="186"/>
      <c r="AE72" s="95"/>
      <c r="AF72" s="95"/>
      <c r="AG72" s="360">
        <f>IF(COUNTA(E73:F73)&gt;=2,1,0)</f>
        <v>0</v>
      </c>
      <c r="AH72" s="360">
        <f>IF(COUNTA(G73:M73)&gt;=2,1,0)</f>
        <v>0</v>
      </c>
      <c r="AI72" s="360"/>
      <c r="AJ72" s="360"/>
      <c r="AK72" s="360">
        <v>2</v>
      </c>
      <c r="AL72" s="360">
        <f>COUNTA(X72)</f>
        <v>0</v>
      </c>
      <c r="AM72" s="360">
        <f>COUNTA(Y72)</f>
        <v>0</v>
      </c>
      <c r="AN72" s="360">
        <f>SUM(AL72:AM73)</f>
        <v>0</v>
      </c>
      <c r="AO72" s="360">
        <f>IF(AN72&gt;1,0,IF(T72+AL72=2,1,0))</f>
        <v>0</v>
      </c>
      <c r="AP72" s="360">
        <f>IF(AN72&gt;1,0,IF(T72+AM72=2,1,0))</f>
        <v>0</v>
      </c>
      <c r="AQ72" s="95"/>
    </row>
    <row r="73" spans="1:43" ht="13.5" thickBot="1">
      <c r="A73" s="394"/>
      <c r="B73" s="396"/>
      <c r="C73" s="394"/>
      <c r="D73" s="394"/>
      <c r="E73" s="179"/>
      <c r="F73" s="179"/>
      <c r="G73" s="179"/>
      <c r="H73" s="179"/>
      <c r="I73" s="179"/>
      <c r="J73" s="179"/>
      <c r="K73" s="179"/>
      <c r="L73" s="179"/>
      <c r="M73" s="179"/>
      <c r="N73" s="202"/>
      <c r="O73" s="312"/>
      <c r="P73" s="312"/>
      <c r="Q73" s="312"/>
      <c r="R73" s="312"/>
      <c r="S73" s="394"/>
      <c r="T73" s="394"/>
      <c r="U73" s="376"/>
      <c r="V73" s="376"/>
      <c r="W73" s="403"/>
      <c r="X73" s="368"/>
      <c r="Y73" s="363"/>
      <c r="Z73" s="95"/>
      <c r="AA73" s="2"/>
      <c r="AB73" s="3"/>
      <c r="AC73" s="3"/>
      <c r="AD73" s="186"/>
      <c r="AE73" s="95"/>
      <c r="AF73" s="95"/>
      <c r="AG73" s="343"/>
      <c r="AH73" s="343"/>
      <c r="AI73" s="343"/>
      <c r="AJ73" s="343"/>
      <c r="AK73" s="343"/>
      <c r="AL73" s="343"/>
      <c r="AM73" s="343"/>
      <c r="AN73" s="343"/>
      <c r="AO73" s="343"/>
      <c r="AP73" s="343"/>
      <c r="AQ73" s="95"/>
    </row>
    <row r="74" spans="1:43" ht="13.5" thickBot="1">
      <c r="A74" s="360">
        <f>A72+1</f>
        <v>4</v>
      </c>
      <c r="B74" s="381" t="str">
        <f>DenStatus!C45</f>
        <v>Aware and Care</v>
      </c>
      <c r="C74" s="342">
        <v>5</v>
      </c>
      <c r="D74" s="342">
        <v>11</v>
      </c>
      <c r="E74" s="182">
        <v>1</v>
      </c>
      <c r="F74" s="182">
        <v>2</v>
      </c>
      <c r="G74" s="182">
        <v>3</v>
      </c>
      <c r="H74" s="182" t="s">
        <v>163</v>
      </c>
      <c r="I74" s="182" t="s">
        <v>164</v>
      </c>
      <c r="J74" s="182" t="s">
        <v>179</v>
      </c>
      <c r="K74" s="182" t="s">
        <v>180</v>
      </c>
      <c r="L74" s="182" t="s">
        <v>181</v>
      </c>
      <c r="M74" s="182" t="s">
        <v>182</v>
      </c>
      <c r="N74" s="182" t="s">
        <v>183</v>
      </c>
      <c r="O74" s="182" t="s">
        <v>184</v>
      </c>
      <c r="P74" s="201"/>
      <c r="Q74" s="201"/>
      <c r="R74" s="201"/>
      <c r="S74" s="360">
        <f>COUNTA(E75:R75)</f>
        <v>0</v>
      </c>
      <c r="T74" s="360">
        <f>IF(SUM(AG74:AJ75)&gt;=AK74,1,0)</f>
        <v>0</v>
      </c>
      <c r="U74" s="375"/>
      <c r="V74" s="375"/>
      <c r="W74" s="402" t="str">
        <f>IF(AN74&gt;1,"ERROR",IF(AN74=1,"OK",""))</f>
        <v/>
      </c>
      <c r="X74" s="362"/>
      <c r="Y74" s="362"/>
      <c r="Z74" s="95"/>
      <c r="AA74" s="2"/>
      <c r="AB74" s="3"/>
      <c r="AC74" s="3"/>
      <c r="AD74" s="186"/>
      <c r="AE74" s="95"/>
      <c r="AF74" s="95"/>
      <c r="AG74" s="360">
        <f>IF(COUNTA(E75:G75)&gt;=3,1,0)</f>
        <v>0</v>
      </c>
      <c r="AH74" s="360">
        <f>IF(COUNTA(H75:O75)&gt;=2,1,0)</f>
        <v>0</v>
      </c>
      <c r="AI74" s="360"/>
      <c r="AJ74" s="360"/>
      <c r="AK74" s="360">
        <v>2</v>
      </c>
      <c r="AL74" s="360">
        <f>COUNTA(X74)</f>
        <v>0</v>
      </c>
      <c r="AM74" s="360">
        <f>COUNTA(Y74)</f>
        <v>0</v>
      </c>
      <c r="AN74" s="360">
        <f>SUM(AL74:AM75)</f>
        <v>0</v>
      </c>
      <c r="AO74" s="360">
        <f>IF(AN74&gt;1,0,IF(T74+AL74=2,1,0))</f>
        <v>0</v>
      </c>
      <c r="AP74" s="360">
        <f>IF(AN74&gt;1,0,IF(T74+AM74=2,1,0))</f>
        <v>0</v>
      </c>
      <c r="AQ74" s="95"/>
    </row>
    <row r="75" spans="1:43" ht="13.5" thickBot="1">
      <c r="A75" s="394"/>
      <c r="B75" s="396"/>
      <c r="C75" s="394"/>
      <c r="D75" s="394"/>
      <c r="E75" s="179"/>
      <c r="F75" s="179"/>
      <c r="G75" s="179"/>
      <c r="H75" s="179"/>
      <c r="I75" s="179"/>
      <c r="J75" s="179"/>
      <c r="K75" s="179"/>
      <c r="L75" s="179"/>
      <c r="M75" s="179"/>
      <c r="N75" s="179"/>
      <c r="O75" s="179"/>
      <c r="P75" s="312"/>
      <c r="Q75" s="312"/>
      <c r="R75" s="312"/>
      <c r="S75" s="394"/>
      <c r="T75" s="394"/>
      <c r="U75" s="376"/>
      <c r="V75" s="376"/>
      <c r="W75" s="403"/>
      <c r="X75" s="368"/>
      <c r="Y75" s="363"/>
      <c r="Z75" s="95"/>
      <c r="AA75" s="2"/>
      <c r="AB75" s="3"/>
      <c r="AC75" s="3"/>
      <c r="AD75" s="186"/>
      <c r="AE75" s="95"/>
      <c r="AF75" s="95"/>
      <c r="AG75" s="343"/>
      <c r="AH75" s="343"/>
      <c r="AI75" s="343"/>
      <c r="AJ75" s="343"/>
      <c r="AK75" s="343"/>
      <c r="AL75" s="343"/>
      <c r="AM75" s="343"/>
      <c r="AN75" s="343"/>
      <c r="AO75" s="343"/>
      <c r="AP75" s="343"/>
      <c r="AQ75" s="95"/>
    </row>
    <row r="76" spans="1:43" ht="13.5" thickBot="1">
      <c r="A76" s="360">
        <f>A74+1</f>
        <v>5</v>
      </c>
      <c r="B76" s="381" t="str">
        <f>DenStatus!C46</f>
        <v>Build It</v>
      </c>
      <c r="C76" s="342">
        <v>4</v>
      </c>
      <c r="D76" s="342">
        <v>4</v>
      </c>
      <c r="E76" s="181">
        <v>1</v>
      </c>
      <c r="F76" s="181">
        <v>2</v>
      </c>
      <c r="G76" s="181">
        <v>3</v>
      </c>
      <c r="H76" s="181">
        <v>4</v>
      </c>
      <c r="I76" s="198"/>
      <c r="J76" s="199"/>
      <c r="K76" s="199"/>
      <c r="L76" s="199"/>
      <c r="M76" s="199"/>
      <c r="N76" s="199"/>
      <c r="O76" s="199"/>
      <c r="P76" s="199"/>
      <c r="Q76" s="199"/>
      <c r="R76" s="199"/>
      <c r="S76" s="360">
        <f>COUNTA(E77:R77)</f>
        <v>0</v>
      </c>
      <c r="T76" s="360">
        <f>IF(SUM(AG76:AJ77)&gt;=AK76,1,0)</f>
        <v>0</v>
      </c>
      <c r="U76" s="375"/>
      <c r="V76" s="375"/>
      <c r="W76" s="402" t="str">
        <f>IF(AN76&gt;1,"ERROR",IF(AN76=1,"OK",""))</f>
        <v/>
      </c>
      <c r="X76" s="362"/>
      <c r="Y76" s="362"/>
      <c r="Z76" s="95"/>
      <c r="AA76" s="2"/>
      <c r="AB76" s="3"/>
      <c r="AC76" s="3"/>
      <c r="AD76" s="186"/>
      <c r="AE76" s="95"/>
      <c r="AF76" s="95"/>
      <c r="AG76" s="360">
        <f>IF(COUNTA(E77:H77)&gt;=4,1,0)</f>
        <v>0</v>
      </c>
      <c r="AH76" s="360"/>
      <c r="AI76" s="360"/>
      <c r="AJ76" s="360"/>
      <c r="AK76" s="360">
        <v>1</v>
      </c>
      <c r="AL76" s="360">
        <f>COUNTA(X76)</f>
        <v>0</v>
      </c>
      <c r="AM76" s="360">
        <f>COUNTA(Y76)</f>
        <v>0</v>
      </c>
      <c r="AN76" s="360">
        <f>SUM(AL76:AM77)</f>
        <v>0</v>
      </c>
      <c r="AO76" s="360">
        <f>IF(AN76&gt;1,0,IF(T76+AL76=2,1,0))</f>
        <v>0</v>
      </c>
      <c r="AP76" s="360">
        <f>IF(AN76&gt;1,0,IF(T76+AM76=2,1,0))</f>
        <v>0</v>
      </c>
      <c r="AQ76" s="95"/>
    </row>
    <row r="77" spans="1:43" ht="13.5" thickBot="1">
      <c r="A77" s="394"/>
      <c r="B77" s="396"/>
      <c r="C77" s="394"/>
      <c r="D77" s="394"/>
      <c r="E77" s="179"/>
      <c r="F77" s="179"/>
      <c r="G77" s="179"/>
      <c r="H77" s="179"/>
      <c r="I77" s="196"/>
      <c r="J77" s="197"/>
      <c r="K77" s="197"/>
      <c r="L77" s="197"/>
      <c r="M77" s="197"/>
      <c r="N77" s="197"/>
      <c r="O77" s="197"/>
      <c r="P77" s="197"/>
      <c r="Q77" s="197"/>
      <c r="R77" s="197"/>
      <c r="S77" s="394"/>
      <c r="T77" s="394"/>
      <c r="U77" s="376"/>
      <c r="V77" s="376"/>
      <c r="W77" s="403"/>
      <c r="X77" s="368"/>
      <c r="Y77" s="363"/>
      <c r="Z77" s="95"/>
      <c r="AA77" s="2"/>
      <c r="AB77" s="3"/>
      <c r="AC77" s="3"/>
      <c r="AD77" s="186"/>
      <c r="AE77" s="95"/>
      <c r="AF77" s="95"/>
      <c r="AG77" s="343"/>
      <c r="AH77" s="343"/>
      <c r="AI77" s="343"/>
      <c r="AJ77" s="343"/>
      <c r="AK77" s="343"/>
      <c r="AL77" s="343"/>
      <c r="AM77" s="343"/>
      <c r="AN77" s="343"/>
      <c r="AO77" s="343"/>
      <c r="AP77" s="343"/>
      <c r="AQ77" s="95"/>
    </row>
    <row r="78" spans="1:43" ht="13.5" thickBot="1">
      <c r="A78" s="360">
        <f>A76+1</f>
        <v>6</v>
      </c>
      <c r="B78" s="381" t="str">
        <f>DenStatus!C47</f>
        <v>Build My Own Hero</v>
      </c>
      <c r="C78" s="342">
        <v>4</v>
      </c>
      <c r="D78" s="342">
        <v>6</v>
      </c>
      <c r="E78" s="181">
        <v>1</v>
      </c>
      <c r="F78" s="181">
        <v>2</v>
      </c>
      <c r="G78" s="181">
        <v>3</v>
      </c>
      <c r="H78" s="181">
        <v>4</v>
      </c>
      <c r="I78" s="181">
        <v>5</v>
      </c>
      <c r="J78" s="181">
        <v>6</v>
      </c>
      <c r="K78" s="198"/>
      <c r="L78" s="199"/>
      <c r="M78" s="199"/>
      <c r="N78" s="199"/>
      <c r="O78" s="199"/>
      <c r="P78" s="199"/>
      <c r="Q78" s="199"/>
      <c r="R78" s="199"/>
      <c r="S78" s="360">
        <f>COUNTA(E79:R79)</f>
        <v>0</v>
      </c>
      <c r="T78" s="360">
        <f>IF(SUM(AG78:AJ79)&gt;=AK78,1,0)</f>
        <v>0</v>
      </c>
      <c r="U78" s="375"/>
      <c r="V78" s="375"/>
      <c r="W78" s="402" t="str">
        <f>IF(AN78&gt;1,"ERROR",IF(AN78=1,"OK",""))</f>
        <v/>
      </c>
      <c r="X78" s="362"/>
      <c r="Y78" s="362"/>
      <c r="Z78" s="95"/>
      <c r="AA78" s="2"/>
      <c r="AB78" s="3"/>
      <c r="AC78" s="3"/>
      <c r="AD78" s="186"/>
      <c r="AE78" s="95"/>
      <c r="AF78" s="95"/>
      <c r="AG78" s="360">
        <f>IF(COUNTA(E79:G79)&gt;=3,1,0)</f>
        <v>0</v>
      </c>
      <c r="AH78" s="360">
        <f>IF(COUNTA(H79:J79)&gt;=1,1,0)</f>
        <v>0</v>
      </c>
      <c r="AI78" s="360"/>
      <c r="AJ78" s="360"/>
      <c r="AK78" s="360">
        <v>2</v>
      </c>
      <c r="AL78" s="360">
        <f>COUNTA(X78)</f>
        <v>0</v>
      </c>
      <c r="AM78" s="360">
        <f>COUNTA(Y78)</f>
        <v>0</v>
      </c>
      <c r="AN78" s="360">
        <f>SUM(AL78:AM79)</f>
        <v>0</v>
      </c>
      <c r="AO78" s="360">
        <f>IF(AN78&gt;1,0,IF(T78+AL78=2,1,0))</f>
        <v>0</v>
      </c>
      <c r="AP78" s="360">
        <f>IF(AN78&gt;1,0,IF(T78+AM78=2,1,0))</f>
        <v>0</v>
      </c>
      <c r="AQ78" s="95"/>
    </row>
    <row r="79" spans="1:43" ht="13.5" thickBot="1">
      <c r="A79" s="394"/>
      <c r="B79" s="396"/>
      <c r="C79" s="394"/>
      <c r="D79" s="394"/>
      <c r="E79" s="179"/>
      <c r="F79" s="179"/>
      <c r="G79" s="179"/>
      <c r="H79" s="179"/>
      <c r="I79" s="179"/>
      <c r="J79" s="179"/>
      <c r="K79" s="196"/>
      <c r="L79" s="197"/>
      <c r="M79" s="197"/>
      <c r="N79" s="197"/>
      <c r="O79" s="197"/>
      <c r="P79" s="197"/>
      <c r="Q79" s="197"/>
      <c r="R79" s="197"/>
      <c r="S79" s="394"/>
      <c r="T79" s="394"/>
      <c r="U79" s="376"/>
      <c r="V79" s="376"/>
      <c r="W79" s="403"/>
      <c r="X79" s="368"/>
      <c r="Y79" s="363"/>
      <c r="Z79" s="95"/>
      <c r="AA79" s="2"/>
      <c r="AB79" s="3"/>
      <c r="AC79" s="3"/>
      <c r="AD79" s="186"/>
      <c r="AE79" s="95"/>
      <c r="AF79" s="95"/>
      <c r="AG79" s="343"/>
      <c r="AH79" s="343"/>
      <c r="AI79" s="343"/>
      <c r="AJ79" s="343"/>
      <c r="AK79" s="343"/>
      <c r="AL79" s="343"/>
      <c r="AM79" s="343"/>
      <c r="AN79" s="343"/>
      <c r="AO79" s="343"/>
      <c r="AP79" s="343"/>
      <c r="AQ79" s="95"/>
    </row>
    <row r="80" spans="1:43" ht="13.5" thickBot="1">
      <c r="A80" s="360">
        <f>A78+1</f>
        <v>7</v>
      </c>
      <c r="B80" s="381" t="str">
        <f>DenStatus!C48</f>
        <v>Castaway</v>
      </c>
      <c r="C80" s="342">
        <v>6</v>
      </c>
      <c r="D80" s="342">
        <v>7</v>
      </c>
      <c r="E80" s="182" t="s">
        <v>169</v>
      </c>
      <c r="F80" s="182" t="s">
        <v>170</v>
      </c>
      <c r="G80" s="182" t="s">
        <v>171</v>
      </c>
      <c r="H80" s="182" t="s">
        <v>150</v>
      </c>
      <c r="I80" s="182" t="s">
        <v>151</v>
      </c>
      <c r="J80" s="182" t="s">
        <v>152</v>
      </c>
      <c r="K80" s="182" t="s">
        <v>153</v>
      </c>
      <c r="L80" s="199"/>
      <c r="M80" s="199"/>
      <c r="N80" s="199"/>
      <c r="O80" s="199"/>
      <c r="P80" s="199"/>
      <c r="Q80" s="199"/>
      <c r="R80" s="199"/>
      <c r="S80" s="360">
        <f>COUNTA(E81:R81)</f>
        <v>0</v>
      </c>
      <c r="T80" s="360">
        <f>IF(SUM(AG80:AJ81)&gt;=AK80,1,0)</f>
        <v>0</v>
      </c>
      <c r="U80" s="375"/>
      <c r="V80" s="375"/>
      <c r="W80" s="402" t="str">
        <f>IF(AN80&gt;1,"ERROR",IF(AN80=1,"OK",""))</f>
        <v/>
      </c>
      <c r="X80" s="362"/>
      <c r="Y80" s="362"/>
      <c r="Z80" s="95"/>
      <c r="AA80" s="2"/>
      <c r="AB80" s="3"/>
      <c r="AC80" s="3"/>
      <c r="AD80" s="186"/>
      <c r="AE80" s="95"/>
      <c r="AF80" s="95"/>
      <c r="AG80" s="360">
        <f>IF(COUNTA(E81)&gt;=1,1,0)</f>
        <v>0</v>
      </c>
      <c r="AH80" s="360">
        <f>IF(COUNTA(F81:G81)&gt;=1,1,0)</f>
        <v>0</v>
      </c>
      <c r="AI80" s="360">
        <f>IF(COUNTA(H81:K81)&gt;=4,1,0)</f>
        <v>0</v>
      </c>
      <c r="AJ80" s="360"/>
      <c r="AK80" s="360">
        <v>3</v>
      </c>
      <c r="AL80" s="360">
        <f>COUNTA(X80)</f>
        <v>0</v>
      </c>
      <c r="AM80" s="360">
        <f>COUNTA(Y80)</f>
        <v>0</v>
      </c>
      <c r="AN80" s="360">
        <f>SUM(AL80:AM81)</f>
        <v>0</v>
      </c>
      <c r="AO80" s="360">
        <f>IF(AN80&gt;1,0,IF(T80+AL80=2,1,0))</f>
        <v>0</v>
      </c>
      <c r="AP80" s="360">
        <f>IF(AN80&gt;1,0,IF(T80+AM80=2,1,0))</f>
        <v>0</v>
      </c>
      <c r="AQ80" s="95"/>
    </row>
    <row r="81" spans="1:43" ht="13.5" thickBot="1">
      <c r="A81" s="394"/>
      <c r="B81" s="396"/>
      <c r="C81" s="394"/>
      <c r="D81" s="394"/>
      <c r="E81" s="179"/>
      <c r="F81" s="179"/>
      <c r="G81" s="179"/>
      <c r="H81" s="179"/>
      <c r="I81" s="179"/>
      <c r="J81" s="179"/>
      <c r="K81" s="179"/>
      <c r="L81" s="197"/>
      <c r="M81" s="197"/>
      <c r="N81" s="197"/>
      <c r="O81" s="197"/>
      <c r="P81" s="197"/>
      <c r="Q81" s="197"/>
      <c r="R81" s="197"/>
      <c r="S81" s="394"/>
      <c r="T81" s="394"/>
      <c r="U81" s="376"/>
      <c r="V81" s="376"/>
      <c r="W81" s="403"/>
      <c r="X81" s="368"/>
      <c r="Y81" s="363"/>
      <c r="Z81" s="95"/>
      <c r="AA81" s="2"/>
      <c r="AB81" s="3"/>
      <c r="AC81" s="3"/>
      <c r="AD81" s="186"/>
      <c r="AE81" s="95"/>
      <c r="AF81" s="95"/>
      <c r="AG81" s="343"/>
      <c r="AH81" s="343"/>
      <c r="AI81" s="343"/>
      <c r="AJ81" s="343"/>
      <c r="AK81" s="343"/>
      <c r="AL81" s="343"/>
      <c r="AM81" s="343"/>
      <c r="AN81" s="343"/>
      <c r="AO81" s="343"/>
      <c r="AP81" s="343"/>
      <c r="AQ81" s="95"/>
    </row>
    <row r="82" spans="1:43" ht="13.5" thickBot="1">
      <c r="A82" s="360">
        <f>A80+1</f>
        <v>8</v>
      </c>
      <c r="B82" s="381" t="str">
        <f>DenStatus!C49</f>
        <v>Earth Rocks!</v>
      </c>
      <c r="C82" s="342">
        <v>11</v>
      </c>
      <c r="D82" s="342">
        <v>11</v>
      </c>
      <c r="E82" s="182" t="s">
        <v>169</v>
      </c>
      <c r="F82" s="182" t="s">
        <v>170</v>
      </c>
      <c r="G82" s="182">
        <v>2</v>
      </c>
      <c r="H82" s="182" t="s">
        <v>154</v>
      </c>
      <c r="I82" s="182" t="s">
        <v>155</v>
      </c>
      <c r="J82" s="182" t="s">
        <v>156</v>
      </c>
      <c r="K82" s="182" t="s">
        <v>163</v>
      </c>
      <c r="L82" s="182" t="s">
        <v>164</v>
      </c>
      <c r="M82" s="182">
        <v>5</v>
      </c>
      <c r="N82" s="182" t="s">
        <v>176</v>
      </c>
      <c r="O82" s="182" t="s">
        <v>177</v>
      </c>
      <c r="P82" s="199"/>
      <c r="Q82" s="199"/>
      <c r="R82" s="221"/>
      <c r="S82" s="360">
        <f>COUNTA(E83:R83)</f>
        <v>0</v>
      </c>
      <c r="T82" s="360">
        <f>IF(SUM(AG82:AJ83)&gt;=AK82,1,0)</f>
        <v>0</v>
      </c>
      <c r="U82" s="340"/>
      <c r="V82" s="375"/>
      <c r="W82" s="404" t="str">
        <f>IF(AN82&gt;1,"ERROR",IF(AN82=1,"OK",""))</f>
        <v/>
      </c>
      <c r="X82" s="362"/>
      <c r="Y82" s="362"/>
      <c r="Z82" s="95"/>
      <c r="AA82" s="2"/>
      <c r="AB82" s="3"/>
      <c r="AC82" s="3"/>
      <c r="AD82" s="186"/>
      <c r="AE82" s="95"/>
      <c r="AF82" s="95"/>
      <c r="AG82" s="360">
        <f>IF(COUNTA(E83:O83)&gt;=11,1,0)</f>
        <v>0</v>
      </c>
      <c r="AH82" s="360"/>
      <c r="AI82" s="360"/>
      <c r="AJ82" s="360"/>
      <c r="AK82" s="360">
        <v>1</v>
      </c>
      <c r="AL82" s="360">
        <f>COUNTA(X82)</f>
        <v>0</v>
      </c>
      <c r="AM82" s="360">
        <f>COUNTA(Y82)</f>
        <v>0</v>
      </c>
      <c r="AN82" s="360">
        <f>SUM(AL82:AM83)</f>
        <v>0</v>
      </c>
      <c r="AO82" s="360">
        <f>IF(AN82&gt;1,0,IF(T82+AL82=2,1,0))</f>
        <v>0</v>
      </c>
      <c r="AP82" s="360">
        <f>IF(AN82&gt;1,0,IF(T82+AM82=2,1,0))</f>
        <v>0</v>
      </c>
      <c r="AQ82" s="95"/>
    </row>
    <row r="83" spans="1:43" ht="13.5" thickBot="1">
      <c r="A83" s="397"/>
      <c r="B83" s="382"/>
      <c r="C83" s="379"/>
      <c r="D83" s="379"/>
      <c r="E83" s="5"/>
      <c r="F83" s="5"/>
      <c r="G83" s="5"/>
      <c r="H83" s="5"/>
      <c r="I83" s="5"/>
      <c r="J83" s="5"/>
      <c r="K83" s="5"/>
      <c r="L83" s="5"/>
      <c r="M83" s="5"/>
      <c r="N83" s="5"/>
      <c r="O83" s="5"/>
      <c r="P83" s="197"/>
      <c r="Q83" s="197"/>
      <c r="R83" s="53"/>
      <c r="S83" s="397"/>
      <c r="T83" s="397"/>
      <c r="U83" s="385"/>
      <c r="V83" s="393"/>
      <c r="W83" s="405"/>
      <c r="X83" s="368"/>
      <c r="Y83" s="363"/>
      <c r="Z83" s="95"/>
      <c r="AA83" s="2"/>
      <c r="AB83" s="3"/>
      <c r="AC83" s="3"/>
      <c r="AD83" s="186"/>
      <c r="AE83" s="95"/>
      <c r="AF83" s="95"/>
      <c r="AG83" s="328"/>
      <c r="AH83" s="328"/>
      <c r="AI83" s="328"/>
      <c r="AJ83" s="328"/>
      <c r="AK83" s="328"/>
      <c r="AL83" s="328"/>
      <c r="AM83" s="328"/>
      <c r="AN83" s="328"/>
      <c r="AO83" s="328"/>
      <c r="AP83" s="328"/>
      <c r="AQ83" s="95"/>
    </row>
    <row r="84" spans="1:43" ht="13.5" thickBot="1">
      <c r="A84" s="360">
        <f>A82+1</f>
        <v>9</v>
      </c>
      <c r="B84" s="381" t="str">
        <f>DenStatus!C50</f>
        <v>Engineer</v>
      </c>
      <c r="C84" s="342">
        <v>4</v>
      </c>
      <c r="D84" s="342">
        <v>6</v>
      </c>
      <c r="E84" s="181">
        <v>1</v>
      </c>
      <c r="F84" s="182" t="s">
        <v>150</v>
      </c>
      <c r="G84" s="182" t="s">
        <v>151</v>
      </c>
      <c r="H84" s="182" t="s">
        <v>152</v>
      </c>
      <c r="I84" s="181">
        <v>3</v>
      </c>
      <c r="J84" s="181">
        <v>4</v>
      </c>
      <c r="K84" s="198"/>
      <c r="L84" s="199"/>
      <c r="M84" s="199"/>
      <c r="N84" s="199"/>
      <c r="O84" s="199"/>
      <c r="P84" s="199"/>
      <c r="Q84" s="199"/>
      <c r="R84" s="199"/>
      <c r="S84" s="360">
        <f>COUNTA(E85:R85)</f>
        <v>0</v>
      </c>
      <c r="T84" s="360">
        <f>IF(SUM(AG84:AJ85)&gt;=AK84,1,0)</f>
        <v>0</v>
      </c>
      <c r="U84" s="375"/>
      <c r="V84" s="375"/>
      <c r="W84" s="402" t="str">
        <f>IF(AN84&gt;1,"ERROR",IF(AN84=1,"OK",""))</f>
        <v/>
      </c>
      <c r="X84" s="362"/>
      <c r="Y84" s="362"/>
      <c r="Z84" s="95"/>
      <c r="AA84" s="2"/>
      <c r="AB84" s="3"/>
      <c r="AC84" s="3"/>
      <c r="AD84" s="186"/>
      <c r="AE84" s="95"/>
      <c r="AF84" s="95"/>
      <c r="AG84" s="360">
        <f>IF(COUNTA(E85:H85)&gt;=4,1,0)</f>
        <v>0</v>
      </c>
      <c r="AH84" s="360"/>
      <c r="AI84" s="360"/>
      <c r="AJ84" s="360"/>
      <c r="AK84" s="360">
        <v>1</v>
      </c>
      <c r="AL84" s="360">
        <f>COUNTA(X84)</f>
        <v>0</v>
      </c>
      <c r="AM84" s="360">
        <f>COUNTA(Y84)</f>
        <v>0</v>
      </c>
      <c r="AN84" s="360">
        <f>SUM(AL84:AM85)</f>
        <v>0</v>
      </c>
      <c r="AO84" s="360">
        <f>IF(AN84&gt;1,0,IF(T84+AL84=2,1,0))</f>
        <v>0</v>
      </c>
      <c r="AP84" s="360">
        <f>IF(AN84&gt;1,0,IF(T84+AM84=2,1,0))</f>
        <v>0</v>
      </c>
      <c r="AQ84" s="95"/>
    </row>
    <row r="85" spans="1:43" ht="13.5" thickBot="1">
      <c r="A85" s="394"/>
      <c r="B85" s="396"/>
      <c r="C85" s="394"/>
      <c r="D85" s="394"/>
      <c r="E85" s="179"/>
      <c r="F85" s="179"/>
      <c r="G85" s="179"/>
      <c r="H85" s="179"/>
      <c r="I85" s="179"/>
      <c r="J85" s="179"/>
      <c r="K85" s="196"/>
      <c r="L85" s="197"/>
      <c r="M85" s="197"/>
      <c r="N85" s="197"/>
      <c r="O85" s="197"/>
      <c r="P85" s="197"/>
      <c r="Q85" s="197"/>
      <c r="R85" s="197"/>
      <c r="S85" s="394"/>
      <c r="T85" s="394"/>
      <c r="U85" s="376"/>
      <c r="V85" s="376"/>
      <c r="W85" s="403"/>
      <c r="X85" s="368"/>
      <c r="Y85" s="363"/>
      <c r="Z85" s="95"/>
      <c r="AA85" s="2"/>
      <c r="AB85" s="3"/>
      <c r="AC85" s="3"/>
      <c r="AD85" s="186"/>
      <c r="AE85" s="95"/>
      <c r="AF85" s="95"/>
      <c r="AG85" s="343"/>
      <c r="AH85" s="343"/>
      <c r="AI85" s="343"/>
      <c r="AJ85" s="343"/>
      <c r="AK85" s="343"/>
      <c r="AL85" s="343"/>
      <c r="AM85" s="343"/>
      <c r="AN85" s="343"/>
      <c r="AO85" s="343"/>
      <c r="AP85" s="343"/>
      <c r="AQ85" s="95"/>
    </row>
    <row r="86" spans="1:43" ht="13.5" thickBot="1">
      <c r="A86" s="360">
        <f>A84+1</f>
        <v>10</v>
      </c>
      <c r="B86" s="381" t="str">
        <f>DenStatus!C51</f>
        <v>Fix It</v>
      </c>
      <c r="C86" s="342">
        <v>15</v>
      </c>
      <c r="D86" s="342">
        <v>28</v>
      </c>
      <c r="E86" s="181">
        <v>1</v>
      </c>
      <c r="F86" s="182" t="s">
        <v>150</v>
      </c>
      <c r="G86" s="182" t="s">
        <v>151</v>
      </c>
      <c r="H86" s="182" t="s">
        <v>152</v>
      </c>
      <c r="I86" s="182" t="s">
        <v>154</v>
      </c>
      <c r="J86" s="182" t="s">
        <v>155</v>
      </c>
      <c r="K86" s="182" t="s">
        <v>156</v>
      </c>
      <c r="L86" s="182" t="s">
        <v>163</v>
      </c>
      <c r="M86" s="182" t="s">
        <v>164</v>
      </c>
      <c r="N86" s="182" t="s">
        <v>179</v>
      </c>
      <c r="O86" s="182" t="s">
        <v>180</v>
      </c>
      <c r="P86" s="182" t="s">
        <v>181</v>
      </c>
      <c r="Q86" s="182" t="s">
        <v>182</v>
      </c>
      <c r="R86" s="182" t="s">
        <v>183</v>
      </c>
      <c r="S86" s="360">
        <f>SUM(COUNTA(E87:R87)+COUNTA(E89:R89))</f>
        <v>0</v>
      </c>
      <c r="T86" s="360">
        <f>IF(SUM(AG86:AJ89)&gt;=AK86,1,0)</f>
        <v>0</v>
      </c>
      <c r="U86" s="340"/>
      <c r="V86" s="375"/>
      <c r="W86" s="404"/>
      <c r="X86" s="362"/>
      <c r="Y86" s="362"/>
      <c r="Z86" s="95"/>
      <c r="AA86" s="2"/>
      <c r="AB86" s="3"/>
      <c r="AC86" s="3"/>
      <c r="AD86" s="186"/>
      <c r="AE86" s="95"/>
      <c r="AF86" s="95"/>
      <c r="AG86" s="360">
        <f>IF(COUNTA(E87:K87)&gt;=7,1,0)</f>
        <v>0</v>
      </c>
      <c r="AH86" s="360">
        <f>IF(SUM(COUNTA(L87:R87)+COUNTA(E89:R89))&gt;=8,1,0)</f>
        <v>0</v>
      </c>
      <c r="AI86" s="360"/>
      <c r="AJ86" s="360"/>
      <c r="AK86" s="360">
        <v>2</v>
      </c>
      <c r="AL86" s="360">
        <f>COUNTA(X86)</f>
        <v>0</v>
      </c>
      <c r="AM86" s="360">
        <f>COUNTA(Y86)</f>
        <v>0</v>
      </c>
      <c r="AN86" s="360">
        <f>SUM(AL86:AM89)</f>
        <v>0</v>
      </c>
      <c r="AO86" s="360">
        <f>IF(AN86&gt;1,0,IF(T86+AL86=2,1,0))</f>
        <v>0</v>
      </c>
      <c r="AP86" s="360">
        <f>IF(AN86&gt;1,0,IF(T86+AM86=2,1,0))</f>
        <v>0</v>
      </c>
      <c r="AQ86" s="95"/>
    </row>
    <row r="87" spans="1:43" ht="13.5" thickBot="1">
      <c r="A87" s="389"/>
      <c r="B87" s="391"/>
      <c r="C87" s="389"/>
      <c r="D87" s="389"/>
      <c r="E87" s="31"/>
      <c r="F87" s="31"/>
      <c r="G87" s="31"/>
      <c r="H87" s="31"/>
      <c r="I87" s="31"/>
      <c r="J87" s="31"/>
      <c r="K87" s="31"/>
      <c r="L87" s="31"/>
      <c r="M87" s="31"/>
      <c r="N87" s="31"/>
      <c r="O87" s="31"/>
      <c r="P87" s="31"/>
      <c r="Q87" s="31"/>
      <c r="R87" s="31"/>
      <c r="S87" s="389"/>
      <c r="T87" s="389"/>
      <c r="U87" s="393"/>
      <c r="V87" s="393"/>
      <c r="W87" s="405"/>
      <c r="X87" s="363"/>
      <c r="Y87" s="363"/>
      <c r="Z87" s="95"/>
      <c r="AA87" s="2"/>
      <c r="AB87" s="3"/>
      <c r="AC87" s="3"/>
      <c r="AD87" s="186"/>
      <c r="AE87" s="95"/>
      <c r="AF87" s="95"/>
      <c r="AG87" s="328"/>
      <c r="AH87" s="328"/>
      <c r="AI87" s="328"/>
      <c r="AJ87" s="328"/>
      <c r="AK87" s="328"/>
      <c r="AL87" s="328"/>
      <c r="AM87" s="328"/>
      <c r="AN87" s="328"/>
      <c r="AO87" s="328"/>
      <c r="AP87" s="328"/>
      <c r="AQ87" s="95"/>
    </row>
    <row r="88" spans="1:43" ht="13.5" thickBot="1">
      <c r="A88" s="328"/>
      <c r="B88" s="347"/>
      <c r="C88" s="328"/>
      <c r="D88" s="328"/>
      <c r="E88" s="50" t="s">
        <v>184</v>
      </c>
      <c r="F88" s="50" t="s">
        <v>185</v>
      </c>
      <c r="G88" s="50" t="s">
        <v>186</v>
      </c>
      <c r="H88" s="50" t="s">
        <v>187</v>
      </c>
      <c r="I88" s="50" t="s">
        <v>188</v>
      </c>
      <c r="J88" s="50" t="s">
        <v>189</v>
      </c>
      <c r="K88" s="50" t="s">
        <v>190</v>
      </c>
      <c r="L88" s="50" t="s">
        <v>191</v>
      </c>
      <c r="M88" s="50" t="s">
        <v>192</v>
      </c>
      <c r="N88" s="50" t="s">
        <v>193</v>
      </c>
      <c r="O88" s="50" t="s">
        <v>194</v>
      </c>
      <c r="P88" s="50" t="s">
        <v>195</v>
      </c>
      <c r="Q88" s="50" t="s">
        <v>196</v>
      </c>
      <c r="R88" s="50" t="s">
        <v>197</v>
      </c>
      <c r="S88" s="328"/>
      <c r="T88" s="328"/>
      <c r="U88" s="328"/>
      <c r="V88" s="328"/>
      <c r="W88" s="405"/>
      <c r="X88" s="363"/>
      <c r="Y88" s="363"/>
      <c r="Z88" s="95"/>
      <c r="AA88" s="2"/>
      <c r="AB88" s="3"/>
      <c r="AC88" s="3"/>
      <c r="AD88" s="186"/>
      <c r="AE88" s="95"/>
      <c r="AF88" s="95"/>
      <c r="AG88" s="328"/>
      <c r="AH88" s="328"/>
      <c r="AI88" s="328"/>
      <c r="AJ88" s="328"/>
      <c r="AK88" s="328"/>
      <c r="AL88" s="328"/>
      <c r="AM88" s="328"/>
      <c r="AN88" s="328"/>
      <c r="AO88" s="328"/>
      <c r="AP88" s="328"/>
      <c r="AQ88" s="95"/>
    </row>
    <row r="89" spans="1:43" ht="13.5" thickBot="1">
      <c r="A89" s="343"/>
      <c r="B89" s="348"/>
      <c r="C89" s="343"/>
      <c r="D89" s="343"/>
      <c r="E89" s="190"/>
      <c r="F89" s="190"/>
      <c r="G89" s="190"/>
      <c r="H89" s="190"/>
      <c r="I89" s="190"/>
      <c r="J89" s="190"/>
      <c r="K89" s="190"/>
      <c r="L89" s="190"/>
      <c r="M89" s="190"/>
      <c r="N89" s="190"/>
      <c r="O89" s="190"/>
      <c r="P89" s="190"/>
      <c r="Q89" s="190"/>
      <c r="R89" s="190"/>
      <c r="S89" s="343"/>
      <c r="T89" s="343"/>
      <c r="U89" s="343"/>
      <c r="V89" s="343"/>
      <c r="W89" s="407"/>
      <c r="X89" s="363"/>
      <c r="Y89" s="363"/>
      <c r="Z89" s="95"/>
      <c r="AA89" s="2"/>
      <c r="AB89" s="3"/>
      <c r="AC89" s="3"/>
      <c r="AD89" s="186"/>
      <c r="AE89" s="95"/>
      <c r="AF89" s="95"/>
      <c r="AG89" s="343"/>
      <c r="AH89" s="343"/>
      <c r="AI89" s="343"/>
      <c r="AJ89" s="343"/>
      <c r="AK89" s="343"/>
      <c r="AL89" s="343"/>
      <c r="AM89" s="343"/>
      <c r="AN89" s="343"/>
      <c r="AO89" s="343"/>
      <c r="AP89" s="343"/>
      <c r="AQ89" s="95"/>
    </row>
    <row r="90" spans="1:43" ht="13.5" thickBot="1">
      <c r="A90" s="360">
        <v>11</v>
      </c>
      <c r="B90" s="381" t="str">
        <f>DenStatus!C52</f>
        <v>Game Design</v>
      </c>
      <c r="C90" s="342">
        <v>4</v>
      </c>
      <c r="D90" s="342">
        <v>4</v>
      </c>
      <c r="E90" s="181">
        <v>1</v>
      </c>
      <c r="F90" s="181">
        <v>2</v>
      </c>
      <c r="G90" s="181">
        <v>3</v>
      </c>
      <c r="H90" s="181">
        <v>4</v>
      </c>
      <c r="I90" s="198"/>
      <c r="J90" s="199"/>
      <c r="K90" s="199"/>
      <c r="L90" s="199"/>
      <c r="M90" s="199"/>
      <c r="N90" s="199"/>
      <c r="O90" s="199"/>
      <c r="P90" s="199"/>
      <c r="Q90" s="199"/>
      <c r="R90" s="199"/>
      <c r="S90" s="360">
        <f>COUNTA(E91:R91)</f>
        <v>0</v>
      </c>
      <c r="T90" s="360">
        <f>IF(SUM(AG90:AJ91)&gt;=AK90,1,0)</f>
        <v>0</v>
      </c>
      <c r="U90" s="375"/>
      <c r="V90" s="375"/>
      <c r="W90" s="402" t="str">
        <f>IF(AN90&gt;1,"ERROR",IF(AN90=1,"OK",""))</f>
        <v/>
      </c>
      <c r="X90" s="362"/>
      <c r="Y90" s="362"/>
      <c r="Z90" s="95"/>
      <c r="AA90" s="2"/>
      <c r="AB90" s="3"/>
      <c r="AC90" s="3"/>
      <c r="AD90" s="186"/>
      <c r="AE90" s="95"/>
      <c r="AF90" s="95"/>
      <c r="AG90" s="360">
        <f>IF(COUNTA(E91:H91)&gt;=4,1,0)</f>
        <v>0</v>
      </c>
      <c r="AH90" s="360"/>
      <c r="AI90" s="360"/>
      <c r="AJ90" s="360"/>
      <c r="AK90" s="360">
        <v>1</v>
      </c>
      <c r="AL90" s="360">
        <f>COUNTA(X90)</f>
        <v>0</v>
      </c>
      <c r="AM90" s="360">
        <f>COUNTA(Y90)</f>
        <v>0</v>
      </c>
      <c r="AN90" s="360">
        <f>SUM(AL90:AM91)</f>
        <v>0</v>
      </c>
      <c r="AO90" s="360">
        <f>IF(AN90&gt;1,0,IF(T90+AL90=2,1,0))</f>
        <v>0</v>
      </c>
      <c r="AP90" s="360">
        <f>IF(AN90&gt;1,0,IF(T90+AM90=2,1,0))</f>
        <v>0</v>
      </c>
      <c r="AQ90" s="95"/>
    </row>
    <row r="91" spans="1:43" ht="13.5" thickBot="1">
      <c r="A91" s="394"/>
      <c r="B91" s="396"/>
      <c r="C91" s="394"/>
      <c r="D91" s="394"/>
      <c r="E91" s="179"/>
      <c r="F91" s="179"/>
      <c r="G91" s="179"/>
      <c r="H91" s="179"/>
      <c r="I91" s="196"/>
      <c r="J91" s="197"/>
      <c r="K91" s="197"/>
      <c r="L91" s="197"/>
      <c r="M91" s="197"/>
      <c r="N91" s="197"/>
      <c r="O91" s="197"/>
      <c r="P91" s="197"/>
      <c r="Q91" s="197"/>
      <c r="R91" s="197"/>
      <c r="S91" s="394"/>
      <c r="T91" s="394"/>
      <c r="U91" s="376"/>
      <c r="V91" s="376"/>
      <c r="W91" s="403"/>
      <c r="X91" s="368"/>
      <c r="Y91" s="363"/>
      <c r="Z91" s="95"/>
      <c r="AA91" s="2"/>
      <c r="AB91" s="3"/>
      <c r="AC91" s="3"/>
      <c r="AD91" s="186"/>
      <c r="AE91" s="95"/>
      <c r="AF91" s="95"/>
      <c r="AG91" s="343"/>
      <c r="AH91" s="343"/>
      <c r="AI91" s="343"/>
      <c r="AJ91" s="343"/>
      <c r="AK91" s="343"/>
      <c r="AL91" s="343"/>
      <c r="AM91" s="343"/>
      <c r="AN91" s="343"/>
      <c r="AO91" s="343"/>
      <c r="AP91" s="343"/>
      <c r="AQ91" s="95"/>
    </row>
    <row r="92" spans="1:43" ht="13.5" thickBot="1">
      <c r="A92" s="360">
        <v>12</v>
      </c>
      <c r="B92" s="381" t="str">
        <f>DenStatus!C53</f>
        <v>Into the Wild</v>
      </c>
      <c r="C92" s="399" t="s">
        <v>326</v>
      </c>
      <c r="D92" s="342">
        <v>12</v>
      </c>
      <c r="E92" s="181">
        <v>1</v>
      </c>
      <c r="F92" s="181">
        <v>2</v>
      </c>
      <c r="G92" s="181">
        <v>3</v>
      </c>
      <c r="H92" s="181">
        <v>4</v>
      </c>
      <c r="I92" s="181">
        <v>5</v>
      </c>
      <c r="J92" s="181">
        <v>6</v>
      </c>
      <c r="K92" s="182" t="s">
        <v>166</v>
      </c>
      <c r="L92" s="182" t="s">
        <v>167</v>
      </c>
      <c r="M92" s="182" t="s">
        <v>168</v>
      </c>
      <c r="N92" s="181">
        <v>8</v>
      </c>
      <c r="O92" s="182" t="s">
        <v>198</v>
      </c>
      <c r="P92" s="182" t="s">
        <v>199</v>
      </c>
      <c r="Q92" s="198"/>
      <c r="R92" s="199"/>
      <c r="S92" s="360">
        <f>COUNTA(E93:R93)</f>
        <v>0</v>
      </c>
      <c r="T92" s="360">
        <f>IF(SUM(AG92:AJ93)&gt;=AK92,1,0)</f>
        <v>0</v>
      </c>
      <c r="U92" s="375"/>
      <c r="V92" s="375"/>
      <c r="W92" s="402" t="str">
        <f>IF(AN92&gt;1,"ERROR",IF(AN92=1,"OK",""))</f>
        <v/>
      </c>
      <c r="X92" s="362"/>
      <c r="Y92" s="362"/>
      <c r="Z92" s="95"/>
      <c r="AA92" s="32"/>
      <c r="AB92" s="3"/>
      <c r="AC92" s="3"/>
      <c r="AD92" s="186"/>
      <c r="AE92" s="95"/>
      <c r="AF92" s="95"/>
      <c r="AG92" s="360">
        <f>COUNTA(E93:J93)</f>
        <v>0</v>
      </c>
      <c r="AH92" s="360">
        <f>IF(COUNTA(K93:M93)&gt;=2,1,0)</f>
        <v>0</v>
      </c>
      <c r="AI92" s="360">
        <f>COUNTA(N93)</f>
        <v>0</v>
      </c>
      <c r="AJ92" s="360">
        <f>IF(COUNTA(O93:P93)&gt;=1,1,0)</f>
        <v>0</v>
      </c>
      <c r="AK92" s="360">
        <v>6</v>
      </c>
      <c r="AL92" s="360">
        <f>COUNTA(X92)</f>
        <v>0</v>
      </c>
      <c r="AM92" s="360">
        <f>COUNTA(Y92)</f>
        <v>0</v>
      </c>
      <c r="AN92" s="360">
        <f>SUM(AL92:AM93)</f>
        <v>0</v>
      </c>
      <c r="AO92" s="360">
        <f>IF(AN92&gt;1,0,IF(T92+AL92=2,1,0))</f>
        <v>0</v>
      </c>
      <c r="AP92" s="360">
        <f>IF(AN92&gt;1,0,IF(T92+AM92=2,1,0))</f>
        <v>0</v>
      </c>
      <c r="AQ92" s="95"/>
    </row>
    <row r="93" spans="1:43" ht="13.5" thickBot="1">
      <c r="A93" s="394"/>
      <c r="B93" s="396"/>
      <c r="C93" s="394"/>
      <c r="D93" s="394"/>
      <c r="E93" s="179"/>
      <c r="F93" s="179"/>
      <c r="G93" s="179"/>
      <c r="H93" s="179"/>
      <c r="I93" s="179"/>
      <c r="J93" s="179"/>
      <c r="K93" s="179"/>
      <c r="L93" s="179"/>
      <c r="M93" s="179"/>
      <c r="N93" s="179"/>
      <c r="O93" s="179"/>
      <c r="P93" s="179"/>
      <c r="Q93" s="196"/>
      <c r="R93" s="197"/>
      <c r="S93" s="394"/>
      <c r="T93" s="394"/>
      <c r="U93" s="376"/>
      <c r="V93" s="376"/>
      <c r="W93" s="403"/>
      <c r="X93" s="368"/>
      <c r="Y93" s="363"/>
      <c r="Z93" s="95"/>
      <c r="AA93" s="32"/>
      <c r="AB93" s="3"/>
      <c r="AC93" s="3"/>
      <c r="AD93" s="186"/>
      <c r="AE93" s="95"/>
      <c r="AF93" s="95"/>
      <c r="AG93" s="343"/>
      <c r="AH93" s="343"/>
      <c r="AI93" s="343"/>
      <c r="AJ93" s="343"/>
      <c r="AK93" s="343"/>
      <c r="AL93" s="343"/>
      <c r="AM93" s="343"/>
      <c r="AN93" s="343"/>
      <c r="AO93" s="343"/>
      <c r="AP93" s="343"/>
      <c r="AQ93" s="95"/>
    </row>
    <row r="94" spans="1:43" ht="13.5" thickBot="1">
      <c r="A94" s="360">
        <v>13</v>
      </c>
      <c r="B94" s="381" t="str">
        <f>DenStatus!C54</f>
        <v>Into the Woods</v>
      </c>
      <c r="C94" s="342">
        <v>5</v>
      </c>
      <c r="D94" s="342">
        <v>7</v>
      </c>
      <c r="E94" s="189">
        <v>1</v>
      </c>
      <c r="F94" s="189">
        <v>2</v>
      </c>
      <c r="G94" s="189">
        <v>3</v>
      </c>
      <c r="H94" s="189">
        <v>4</v>
      </c>
      <c r="I94" s="189">
        <v>5</v>
      </c>
      <c r="J94" s="189">
        <v>6</v>
      </c>
      <c r="K94" s="189">
        <v>7</v>
      </c>
      <c r="L94" s="198"/>
      <c r="M94" s="199"/>
      <c r="N94" s="199"/>
      <c r="O94" s="199"/>
      <c r="P94" s="199"/>
      <c r="Q94" s="199"/>
      <c r="R94" s="199"/>
      <c r="S94" s="360">
        <f>COUNTA(E95:R95)</f>
        <v>0</v>
      </c>
      <c r="T94" s="360">
        <f>IF(SUM(AG94:AJ95)&gt;=AK94,1,0)</f>
        <v>0</v>
      </c>
      <c r="U94" s="375"/>
      <c r="V94" s="375"/>
      <c r="W94" s="402" t="str">
        <f>IF(AN94&gt;1,"ERROR",IF(AN94=1,"OK",""))</f>
        <v/>
      </c>
      <c r="X94" s="362"/>
      <c r="Y94" s="362"/>
      <c r="Z94" s="95"/>
      <c r="AA94" s="2"/>
      <c r="AB94" s="3"/>
      <c r="AC94" s="3"/>
      <c r="AD94" s="186"/>
      <c r="AE94" s="95"/>
      <c r="AF94" s="95"/>
      <c r="AG94" s="360">
        <f>IF(COUNTA(E95:H95)&gt;=4,1,0)</f>
        <v>0</v>
      </c>
      <c r="AH94" s="360">
        <f>IF(COUNTA(I95:K95)&gt;=1,1,0)</f>
        <v>0</v>
      </c>
      <c r="AI94" s="360"/>
      <c r="AJ94" s="360"/>
      <c r="AK94" s="360">
        <v>2</v>
      </c>
      <c r="AL94" s="360">
        <f>COUNTA(X94)</f>
        <v>0</v>
      </c>
      <c r="AM94" s="360">
        <f>COUNTA(Y94)</f>
        <v>0</v>
      </c>
      <c r="AN94" s="360">
        <f>SUM(AL94:AM95)</f>
        <v>0</v>
      </c>
      <c r="AO94" s="360">
        <f>IF(AN94&gt;1,0,IF(T94+AL94=2,1,0))</f>
        <v>0</v>
      </c>
      <c r="AP94" s="360">
        <f>IF(AN94&gt;1,0,IF(T94+AM94=2,1,0))</f>
        <v>0</v>
      </c>
      <c r="AQ94" s="95"/>
    </row>
    <row r="95" spans="1:43" ht="13.5" thickBot="1">
      <c r="A95" s="394"/>
      <c r="B95" s="396"/>
      <c r="C95" s="394"/>
      <c r="D95" s="394"/>
      <c r="E95" s="179"/>
      <c r="F95" s="179"/>
      <c r="G95" s="179"/>
      <c r="H95" s="179"/>
      <c r="I95" s="179"/>
      <c r="J95" s="179"/>
      <c r="K95" s="179"/>
      <c r="L95" s="196"/>
      <c r="M95" s="197"/>
      <c r="N95" s="197"/>
      <c r="O95" s="197"/>
      <c r="P95" s="197"/>
      <c r="Q95" s="197"/>
      <c r="R95" s="197"/>
      <c r="S95" s="394"/>
      <c r="T95" s="394"/>
      <c r="U95" s="376"/>
      <c r="V95" s="376"/>
      <c r="W95" s="403"/>
      <c r="X95" s="368"/>
      <c r="Y95" s="363"/>
      <c r="Z95" s="95"/>
      <c r="AA95" s="2"/>
      <c r="AB95" s="3"/>
      <c r="AC95" s="3"/>
      <c r="AD95" s="186"/>
      <c r="AE95" s="95"/>
      <c r="AF95" s="95"/>
      <c r="AG95" s="343"/>
      <c r="AH95" s="343"/>
      <c r="AI95" s="343"/>
      <c r="AJ95" s="343"/>
      <c r="AK95" s="343"/>
      <c r="AL95" s="343"/>
      <c r="AM95" s="343"/>
      <c r="AN95" s="343"/>
      <c r="AO95" s="343"/>
      <c r="AP95" s="343"/>
      <c r="AQ95" s="95"/>
    </row>
    <row r="96" spans="1:43" ht="13.5" customHeight="1" thickBot="1">
      <c r="A96" s="360">
        <v>14</v>
      </c>
      <c r="B96" s="398" t="str">
        <f>DenStatus!C55</f>
        <v>Looking Back, Looking Forward</v>
      </c>
      <c r="C96" s="342">
        <v>3</v>
      </c>
      <c r="D96" s="342">
        <v>3</v>
      </c>
      <c r="E96" s="189">
        <v>1</v>
      </c>
      <c r="F96" s="189">
        <v>2</v>
      </c>
      <c r="G96" s="189">
        <v>3</v>
      </c>
      <c r="H96" s="198"/>
      <c r="I96" s="199"/>
      <c r="J96" s="199"/>
      <c r="K96" s="199"/>
      <c r="L96" s="199"/>
      <c r="M96" s="199"/>
      <c r="N96" s="199"/>
      <c r="O96" s="199"/>
      <c r="P96" s="199"/>
      <c r="Q96" s="199"/>
      <c r="R96" s="199"/>
      <c r="S96" s="360">
        <f>COUNTA(E97:R97)</f>
        <v>0</v>
      </c>
      <c r="T96" s="360">
        <f>IF(SUM(AG96:AJ97)&gt;=AK96,1,0)</f>
        <v>0</v>
      </c>
      <c r="U96" s="375"/>
      <c r="V96" s="375"/>
      <c r="W96" s="402" t="str">
        <f>IF(AN96&gt;1,"ERROR",IF(AN96=1,"OK",""))</f>
        <v/>
      </c>
      <c r="X96" s="362"/>
      <c r="Y96" s="362"/>
      <c r="Z96" s="95"/>
      <c r="AA96" s="2"/>
      <c r="AB96" s="3"/>
      <c r="AC96" s="3"/>
      <c r="AD96" s="186"/>
      <c r="AE96" s="95"/>
      <c r="AF96" s="95"/>
      <c r="AG96" s="360">
        <f>IF(COUNTA(E97:G97)&gt;=1,1,0)</f>
        <v>0</v>
      </c>
      <c r="AH96" s="360"/>
      <c r="AI96" s="360"/>
      <c r="AJ96" s="360"/>
      <c r="AK96" s="360">
        <v>1</v>
      </c>
      <c r="AL96" s="360">
        <f>COUNTA(X96)</f>
        <v>0</v>
      </c>
      <c r="AM96" s="360">
        <f>COUNTA(Y96)</f>
        <v>0</v>
      </c>
      <c r="AN96" s="360">
        <f>SUM(AL96:AM97)</f>
        <v>0</v>
      </c>
      <c r="AO96" s="360">
        <f>IF(AN96&gt;1,0,IF(T96+AL96=2,1,0))</f>
        <v>0</v>
      </c>
      <c r="AP96" s="360">
        <f>IF(AN96&gt;1,0,IF(T96+AM96=2,1,0))</f>
        <v>0</v>
      </c>
      <c r="AQ96" s="95"/>
    </row>
    <row r="97" spans="1:43" ht="13.5" thickBot="1">
      <c r="A97" s="343"/>
      <c r="B97" s="348"/>
      <c r="C97" s="343"/>
      <c r="D97" s="343"/>
      <c r="E97" s="183"/>
      <c r="F97" s="183"/>
      <c r="G97" s="183"/>
      <c r="H97" s="204"/>
      <c r="I97" s="205"/>
      <c r="J97" s="205"/>
      <c r="K97" s="205"/>
      <c r="L97" s="205"/>
      <c r="M97" s="205"/>
      <c r="N97" s="205"/>
      <c r="O97" s="205"/>
      <c r="P97" s="205"/>
      <c r="Q97" s="205"/>
      <c r="R97" s="205"/>
      <c r="S97" s="343"/>
      <c r="T97" s="394"/>
      <c r="U97" s="376"/>
      <c r="V97" s="376"/>
      <c r="W97" s="403"/>
      <c r="X97" s="368"/>
      <c r="Y97" s="363"/>
      <c r="Z97" s="95"/>
      <c r="AA97" s="2"/>
      <c r="AB97" s="3"/>
      <c r="AC97" s="3"/>
      <c r="AD97" s="186"/>
      <c r="AE97" s="95"/>
      <c r="AF97" s="95"/>
      <c r="AG97" s="343"/>
      <c r="AH97" s="343"/>
      <c r="AI97" s="343"/>
      <c r="AJ97" s="343"/>
      <c r="AK97" s="343"/>
      <c r="AL97" s="343"/>
      <c r="AM97" s="343"/>
      <c r="AN97" s="343"/>
      <c r="AO97" s="343"/>
      <c r="AP97" s="343"/>
      <c r="AQ97" s="95"/>
    </row>
    <row r="98" spans="1:43" ht="13.5" thickBot="1">
      <c r="A98" s="360">
        <v>15</v>
      </c>
      <c r="B98" s="381" t="str">
        <f>DenStatus!C56</f>
        <v>Maestro!</v>
      </c>
      <c r="C98" s="342">
        <v>4</v>
      </c>
      <c r="D98" s="342">
        <v>10</v>
      </c>
      <c r="E98" s="293" t="s">
        <v>169</v>
      </c>
      <c r="F98" s="293" t="s">
        <v>170</v>
      </c>
      <c r="G98" s="293" t="s">
        <v>150</v>
      </c>
      <c r="H98" s="293" t="s">
        <v>151</v>
      </c>
      <c r="I98" s="293" t="s">
        <v>152</v>
      </c>
      <c r="J98" s="293" t="s">
        <v>153</v>
      </c>
      <c r="K98" s="293" t="s">
        <v>172</v>
      </c>
      <c r="L98" s="293" t="s">
        <v>173</v>
      </c>
      <c r="M98" s="293" t="s">
        <v>174</v>
      </c>
      <c r="N98" s="293" t="s">
        <v>175</v>
      </c>
      <c r="O98" s="296"/>
      <c r="P98" s="207"/>
      <c r="Q98" s="207"/>
      <c r="R98" s="207"/>
      <c r="S98" s="360">
        <f>COUNTA(E99:R99)</f>
        <v>0</v>
      </c>
      <c r="T98" s="360">
        <f>IF(SUM(AG98:AJ99)&gt;=AK98,1,0)</f>
        <v>0</v>
      </c>
      <c r="U98" s="375"/>
      <c r="V98" s="375"/>
      <c r="W98" s="402" t="str">
        <f>IF(AN98&gt;1,"ERROR",IF(AN98=1,"OK",""))</f>
        <v/>
      </c>
      <c r="X98" s="362"/>
      <c r="Y98" s="362"/>
      <c r="Z98" s="95"/>
      <c r="AA98" s="2"/>
      <c r="AB98" s="3"/>
      <c r="AC98" s="3"/>
      <c r="AD98" s="186"/>
      <c r="AE98" s="95"/>
      <c r="AF98" s="95"/>
      <c r="AG98" s="360">
        <f>IF(COUNTA(E99:F99)&gt;=1,1,0)</f>
        <v>0</v>
      </c>
      <c r="AH98" s="360">
        <f>IF(COUNTA(G99:N99)&gt;=2,1,0)</f>
        <v>0</v>
      </c>
      <c r="AI98" s="360"/>
      <c r="AJ98" s="360"/>
      <c r="AK98" s="360">
        <v>2</v>
      </c>
      <c r="AL98" s="360">
        <f>COUNTA(X98)</f>
        <v>0</v>
      </c>
      <c r="AM98" s="360">
        <f>COUNTA(Y98)</f>
        <v>0</v>
      </c>
      <c r="AN98" s="360">
        <f>SUM(AL98:AM99)</f>
        <v>0</v>
      </c>
      <c r="AO98" s="360">
        <f>IF(AN98&gt;1,0,IF(T98+AL98=2,1,0))</f>
        <v>0</v>
      </c>
      <c r="AP98" s="360">
        <f>IF(AN98&gt;1,0,IF(T98+AM98=2,1,0))</f>
        <v>0</v>
      </c>
      <c r="AQ98" s="95"/>
    </row>
    <row r="99" spans="1:43" ht="13.5" thickBot="1">
      <c r="A99" s="343"/>
      <c r="B99" s="348"/>
      <c r="C99" s="343"/>
      <c r="D99" s="343"/>
      <c r="E99" s="179"/>
      <c r="F99" s="179"/>
      <c r="G99" s="179"/>
      <c r="H99" s="179"/>
      <c r="I99" s="179"/>
      <c r="J99" s="179"/>
      <c r="K99" s="179"/>
      <c r="L99" s="179"/>
      <c r="M99" s="179"/>
      <c r="N99" s="179"/>
      <c r="O99" s="196"/>
      <c r="P99" s="197"/>
      <c r="Q99" s="197"/>
      <c r="R99" s="197"/>
      <c r="S99" s="343"/>
      <c r="T99" s="394"/>
      <c r="U99" s="376"/>
      <c r="V99" s="376"/>
      <c r="W99" s="403"/>
      <c r="X99" s="368"/>
      <c r="Y99" s="363"/>
      <c r="Z99" s="95"/>
      <c r="AA99" s="2"/>
      <c r="AB99" s="3"/>
      <c r="AC99" s="3"/>
      <c r="AD99" s="186"/>
      <c r="AE99" s="95"/>
      <c r="AF99" s="95"/>
      <c r="AG99" s="343"/>
      <c r="AH99" s="343"/>
      <c r="AI99" s="343"/>
      <c r="AJ99" s="343"/>
      <c r="AK99" s="343"/>
      <c r="AL99" s="343"/>
      <c r="AM99" s="343"/>
      <c r="AN99" s="343"/>
      <c r="AO99" s="343"/>
      <c r="AP99" s="343"/>
      <c r="AQ99" s="95"/>
    </row>
    <row r="100" spans="1:43" ht="13.5" thickBot="1">
      <c r="A100" s="360">
        <v>16</v>
      </c>
      <c r="B100" s="381" t="str">
        <f>DenStatus!C57</f>
        <v>Moviemaking</v>
      </c>
      <c r="C100" s="342">
        <v>3</v>
      </c>
      <c r="D100" s="342">
        <v>3</v>
      </c>
      <c r="E100" s="189">
        <v>1</v>
      </c>
      <c r="F100" s="189">
        <v>2</v>
      </c>
      <c r="G100" s="189">
        <v>3</v>
      </c>
      <c r="H100" s="198"/>
      <c r="I100" s="199"/>
      <c r="J100" s="199"/>
      <c r="K100" s="199"/>
      <c r="L100" s="199"/>
      <c r="M100" s="199"/>
      <c r="N100" s="199"/>
      <c r="O100" s="199"/>
      <c r="P100" s="199"/>
      <c r="Q100" s="199"/>
      <c r="R100" s="199"/>
      <c r="S100" s="360">
        <f>COUNTA(E101:R101)</f>
        <v>0</v>
      </c>
      <c r="T100" s="360">
        <f>IF(SUM(AG100:AJ101)&gt;=AK100,1,0)</f>
        <v>0</v>
      </c>
      <c r="U100" s="375"/>
      <c r="V100" s="375"/>
      <c r="W100" s="402" t="str">
        <f>IF(AN100&gt;1,"ERROR",IF(AN100=1,"OK",""))</f>
        <v/>
      </c>
      <c r="X100" s="362"/>
      <c r="Y100" s="362"/>
      <c r="Z100" s="95"/>
      <c r="AA100" s="2"/>
      <c r="AB100" s="3"/>
      <c r="AC100" s="3"/>
      <c r="AD100" s="186"/>
      <c r="AE100" s="95"/>
      <c r="AF100" s="95"/>
      <c r="AG100" s="360">
        <f>IF(COUNTA(E101:G101)&gt;=3,1,0)</f>
        <v>0</v>
      </c>
      <c r="AH100" s="360"/>
      <c r="AI100" s="360"/>
      <c r="AJ100" s="360"/>
      <c r="AK100" s="360">
        <v>1</v>
      </c>
      <c r="AL100" s="360">
        <f>COUNTA(X100)</f>
        <v>0</v>
      </c>
      <c r="AM100" s="360">
        <f>COUNTA(Y100)</f>
        <v>0</v>
      </c>
      <c r="AN100" s="360">
        <f>SUM(AL100:AM101)</f>
        <v>0</v>
      </c>
      <c r="AO100" s="360">
        <f>IF(AN100&gt;1,0,IF(T100+AL100=2,1,0))</f>
        <v>0</v>
      </c>
      <c r="AP100" s="360">
        <f>IF(AN100&gt;1,0,IF(T100+AM100=2,1,0))</f>
        <v>0</v>
      </c>
      <c r="AQ100" s="95"/>
    </row>
    <row r="101" spans="1:43" ht="13.5" thickBot="1">
      <c r="A101" s="394"/>
      <c r="B101" s="396"/>
      <c r="C101" s="394"/>
      <c r="D101" s="394"/>
      <c r="E101" s="179"/>
      <c r="F101" s="179"/>
      <c r="G101" s="179"/>
      <c r="H101" s="196"/>
      <c r="I101" s="197"/>
      <c r="J101" s="197"/>
      <c r="K101" s="197"/>
      <c r="L101" s="197"/>
      <c r="M101" s="197"/>
      <c r="N101" s="197"/>
      <c r="O101" s="197"/>
      <c r="P101" s="197"/>
      <c r="Q101" s="197"/>
      <c r="R101" s="197"/>
      <c r="S101" s="394"/>
      <c r="T101" s="394"/>
      <c r="U101" s="376"/>
      <c r="V101" s="376"/>
      <c r="W101" s="403"/>
      <c r="X101" s="368"/>
      <c r="Y101" s="363"/>
      <c r="Z101" s="95"/>
      <c r="AA101" s="2"/>
      <c r="AB101" s="3"/>
      <c r="AC101" s="3"/>
      <c r="AD101" s="186"/>
      <c r="AE101" s="95"/>
      <c r="AF101" s="95"/>
      <c r="AG101" s="343"/>
      <c r="AH101" s="343"/>
      <c r="AI101" s="343"/>
      <c r="AJ101" s="343"/>
      <c r="AK101" s="343"/>
      <c r="AL101" s="343"/>
      <c r="AM101" s="343"/>
      <c r="AN101" s="343"/>
      <c r="AO101" s="343"/>
      <c r="AP101" s="343"/>
      <c r="AQ101" s="95"/>
    </row>
    <row r="102" spans="1:43" ht="13.5" thickBot="1">
      <c r="A102" s="360">
        <v>17</v>
      </c>
      <c r="B102" s="381" t="str">
        <f>DenStatus!C58</f>
        <v>Project Family</v>
      </c>
      <c r="C102" s="342">
        <v>6</v>
      </c>
      <c r="D102" s="342">
        <v>9</v>
      </c>
      <c r="E102" s="189">
        <v>1</v>
      </c>
      <c r="F102" s="194" t="s">
        <v>150</v>
      </c>
      <c r="G102" s="194" t="s">
        <v>151</v>
      </c>
      <c r="H102" s="194" t="s">
        <v>152</v>
      </c>
      <c r="I102" s="194">
        <v>3</v>
      </c>
      <c r="J102" s="194">
        <v>4</v>
      </c>
      <c r="K102" s="194">
        <v>5</v>
      </c>
      <c r="L102" s="194" t="s">
        <v>176</v>
      </c>
      <c r="M102" s="194" t="s">
        <v>177</v>
      </c>
      <c r="N102" s="198"/>
      <c r="O102" s="199"/>
      <c r="P102" s="199"/>
      <c r="Q102" s="199"/>
      <c r="R102" s="199"/>
      <c r="S102" s="360">
        <f>COUNTA(E103:R103)</f>
        <v>0</v>
      </c>
      <c r="T102" s="360">
        <f>IF(SUM(AG102:AJ103)&gt;=AK102,1,0)</f>
        <v>0</v>
      </c>
      <c r="U102" s="375"/>
      <c r="V102" s="375"/>
      <c r="W102" s="402" t="str">
        <f>IF(AN102&gt;1,"ERROR",IF(AN102=1,"OK",""))</f>
        <v/>
      </c>
      <c r="X102" s="362"/>
      <c r="Y102" s="362"/>
      <c r="Z102" s="95"/>
      <c r="AA102" s="32"/>
      <c r="AB102" s="3"/>
      <c r="AC102" s="3"/>
      <c r="AD102" s="186"/>
      <c r="AE102" s="95"/>
      <c r="AF102" s="95"/>
      <c r="AG102" s="360">
        <f>IF(COUNTA(E103)&gt;=1,1,0)</f>
        <v>0</v>
      </c>
      <c r="AH102" s="360">
        <f>IF(COUNTA(F103:H103)&gt;=1,1,0)</f>
        <v>0</v>
      </c>
      <c r="AI102" s="360">
        <f>IF(COUNTA(I103:K103)&gt;=3,1,0)</f>
        <v>0</v>
      </c>
      <c r="AJ102" s="360">
        <f>IF(COUNTA(L103:M103)&gt;=1,1,0)</f>
        <v>0</v>
      </c>
      <c r="AK102" s="360">
        <v>4</v>
      </c>
      <c r="AL102" s="360">
        <f>COUNTA(X102)</f>
        <v>0</v>
      </c>
      <c r="AM102" s="360">
        <f>COUNTA(Y102)</f>
        <v>0</v>
      </c>
      <c r="AN102" s="360">
        <f>SUM(AL102:AM103)</f>
        <v>0</v>
      </c>
      <c r="AO102" s="360">
        <f>IF(AN102&gt;1,0,IF(T102+AL102=2,1,0))</f>
        <v>0</v>
      </c>
      <c r="AP102" s="360">
        <f>IF(AN102&gt;1,0,IF(T102+AM102=2,1,0))</f>
        <v>0</v>
      </c>
      <c r="AQ102" s="95"/>
    </row>
    <row r="103" spans="1:43" ht="13.5" thickBot="1">
      <c r="A103" s="394"/>
      <c r="B103" s="396"/>
      <c r="C103" s="394"/>
      <c r="D103" s="394"/>
      <c r="E103" s="179"/>
      <c r="F103" s="179"/>
      <c r="G103" s="179"/>
      <c r="H103" s="179"/>
      <c r="I103" s="179"/>
      <c r="J103" s="179"/>
      <c r="K103" s="179"/>
      <c r="L103" s="179"/>
      <c r="M103" s="179"/>
      <c r="N103" s="196"/>
      <c r="O103" s="197"/>
      <c r="P103" s="197"/>
      <c r="Q103" s="197"/>
      <c r="R103" s="197"/>
      <c r="S103" s="394"/>
      <c r="T103" s="394"/>
      <c r="U103" s="376"/>
      <c r="V103" s="376"/>
      <c r="W103" s="403"/>
      <c r="X103" s="368"/>
      <c r="Y103" s="363"/>
      <c r="Z103" s="95"/>
      <c r="AA103" s="32"/>
      <c r="AB103" s="3"/>
      <c r="AC103" s="3"/>
      <c r="AD103" s="186"/>
      <c r="AE103" s="95"/>
      <c r="AF103" s="95"/>
      <c r="AG103" s="343"/>
      <c r="AH103" s="343"/>
      <c r="AI103" s="343"/>
      <c r="AJ103" s="343"/>
      <c r="AK103" s="343"/>
      <c r="AL103" s="343"/>
      <c r="AM103" s="343"/>
      <c r="AN103" s="343"/>
      <c r="AO103" s="343"/>
      <c r="AP103" s="343"/>
      <c r="AQ103" s="95"/>
    </row>
    <row r="104" spans="1:43" ht="13.5" thickBot="1">
      <c r="A104" s="360">
        <v>18</v>
      </c>
      <c r="B104" s="381" t="str">
        <f>DenStatus!C59</f>
        <v>Sportsman</v>
      </c>
      <c r="C104" s="342">
        <v>5</v>
      </c>
      <c r="D104" s="342">
        <v>5</v>
      </c>
      <c r="E104" s="189">
        <v>1</v>
      </c>
      <c r="F104" s="189">
        <v>2</v>
      </c>
      <c r="G104" s="194" t="s">
        <v>154</v>
      </c>
      <c r="H104" s="194" t="s">
        <v>155</v>
      </c>
      <c r="I104" s="194" t="s">
        <v>156</v>
      </c>
      <c r="J104" s="198"/>
      <c r="K104" s="199"/>
      <c r="L104" s="199"/>
      <c r="M104" s="199"/>
      <c r="N104" s="199"/>
      <c r="O104" s="199"/>
      <c r="P104" s="199"/>
      <c r="Q104" s="199"/>
      <c r="R104" s="199"/>
      <c r="S104" s="360">
        <f>COUNTA(E105:R105)</f>
        <v>0</v>
      </c>
      <c r="T104" s="360">
        <f>IF(SUM(AG104:AJ105)&gt;=AK104,1,0)</f>
        <v>0</v>
      </c>
      <c r="U104" s="375"/>
      <c r="V104" s="375"/>
      <c r="W104" s="402" t="str">
        <f>IF(AN104&gt;1,"ERROR",IF(AN104=1,"OK",""))</f>
        <v/>
      </c>
      <c r="X104" s="362"/>
      <c r="Y104" s="362"/>
      <c r="Z104" s="95"/>
      <c r="AA104" s="2"/>
      <c r="AB104" s="3"/>
      <c r="AC104" s="3"/>
      <c r="AD104" s="186"/>
      <c r="AE104" s="95"/>
      <c r="AF104" s="95"/>
      <c r="AG104" s="360">
        <f>IF(COUNTA(E105:I105)&gt;=5,1,0)</f>
        <v>0</v>
      </c>
      <c r="AH104" s="360"/>
      <c r="AI104" s="360"/>
      <c r="AJ104" s="360"/>
      <c r="AK104" s="360">
        <v>1</v>
      </c>
      <c r="AL104" s="360">
        <f>COUNTA(X104)</f>
        <v>0</v>
      </c>
      <c r="AM104" s="360">
        <f>COUNTA(Y104)</f>
        <v>0</v>
      </c>
      <c r="AN104" s="360">
        <f>SUM(AL104:AM105)</f>
        <v>0</v>
      </c>
      <c r="AO104" s="360">
        <f>IF(AN104&gt;1,0,IF(T104+AL104=2,1,0))</f>
        <v>0</v>
      </c>
      <c r="AP104" s="360">
        <f>IF(AN104&gt;1,0,IF(T104+AM104=2,1,0))</f>
        <v>0</v>
      </c>
      <c r="AQ104" s="95"/>
    </row>
    <row r="105" spans="1:43" ht="13.5" thickBot="1">
      <c r="A105" s="394"/>
      <c r="B105" s="396"/>
      <c r="C105" s="394"/>
      <c r="D105" s="343"/>
      <c r="E105" s="179"/>
      <c r="F105" s="179"/>
      <c r="G105" s="179"/>
      <c r="H105" s="179"/>
      <c r="I105" s="179"/>
      <c r="J105" s="196"/>
      <c r="K105" s="197"/>
      <c r="L105" s="197"/>
      <c r="M105" s="197"/>
      <c r="N105" s="197"/>
      <c r="O105" s="197"/>
      <c r="P105" s="197"/>
      <c r="Q105" s="197"/>
      <c r="R105" s="197"/>
      <c r="S105" s="343"/>
      <c r="T105" s="343"/>
      <c r="U105" s="376"/>
      <c r="V105" s="376"/>
      <c r="W105" s="403"/>
      <c r="X105" s="368"/>
      <c r="Y105" s="363"/>
      <c r="Z105" s="95"/>
      <c r="AA105" s="4"/>
      <c r="AB105" s="3"/>
      <c r="AC105" s="3"/>
      <c r="AD105" s="186"/>
      <c r="AE105" s="95"/>
      <c r="AF105" s="95"/>
      <c r="AG105" s="343"/>
      <c r="AH105" s="343"/>
      <c r="AI105" s="343"/>
      <c r="AJ105" s="343"/>
      <c r="AK105" s="343"/>
      <c r="AL105" s="343"/>
      <c r="AM105" s="343"/>
      <c r="AN105" s="343"/>
      <c r="AO105" s="343"/>
      <c r="AP105" s="343"/>
      <c r="AQ105" s="95"/>
    </row>
    <row r="106" spans="1:43">
      <c r="A106" s="184"/>
      <c r="B106" s="262" t="s">
        <v>282</v>
      </c>
      <c r="C106" s="149">
        <f>IF(SUM(AO68:AO105)&gt;=1,"X",0)</f>
        <v>0</v>
      </c>
      <c r="D106" s="223" t="s">
        <v>284</v>
      </c>
      <c r="E106" s="145"/>
      <c r="F106" s="145"/>
      <c r="G106" s="145"/>
      <c r="H106" s="145"/>
      <c r="I106" s="145"/>
      <c r="J106" s="145"/>
      <c r="K106" s="145"/>
      <c r="L106" s="145"/>
      <c r="M106" s="145"/>
      <c r="N106" s="145"/>
      <c r="O106" s="145"/>
      <c r="P106" s="145"/>
      <c r="Q106" s="145"/>
      <c r="R106" s="145"/>
      <c r="S106" s="95"/>
      <c r="T106" s="95"/>
      <c r="U106" s="178"/>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row>
    <row r="107" spans="1:43">
      <c r="A107" s="138"/>
      <c r="B107" s="153" t="s">
        <v>283</v>
      </c>
      <c r="C107" s="149">
        <f>IF(SUM(AP68:AP105)&gt;=1,"X",0)</f>
        <v>0</v>
      </c>
      <c r="D107" s="223" t="s">
        <v>284</v>
      </c>
      <c r="E107" s="145"/>
      <c r="F107" s="145"/>
      <c r="G107" s="145"/>
      <c r="H107" s="145"/>
      <c r="I107" s="145"/>
      <c r="J107" s="145"/>
      <c r="K107" s="145"/>
      <c r="L107" s="145"/>
      <c r="M107" s="145"/>
      <c r="N107" s="145"/>
      <c r="O107" s="145"/>
      <c r="P107" s="145"/>
      <c r="Q107" s="145"/>
      <c r="R107" s="145"/>
      <c r="S107" s="95"/>
      <c r="T107" s="95"/>
      <c r="U107" s="178"/>
      <c r="V107" s="95"/>
      <c r="W107" s="95"/>
      <c r="X107" s="95"/>
      <c r="Y107" s="95"/>
      <c r="Z107" s="95"/>
      <c r="AA107" s="95"/>
      <c r="AB107" s="95"/>
      <c r="AC107" s="95"/>
      <c r="AD107" s="95"/>
      <c r="AE107" s="95"/>
      <c r="AF107" s="95"/>
      <c r="AG107" s="104" t="s">
        <v>113</v>
      </c>
      <c r="AH107" s="105"/>
      <c r="AI107" s="105"/>
      <c r="AJ107" s="143"/>
      <c r="AK107" s="144"/>
      <c r="AL107" s="95"/>
      <c r="AM107" s="95"/>
      <c r="AN107" s="95"/>
      <c r="AO107" s="95"/>
      <c r="AP107" s="95"/>
      <c r="AQ107" s="95"/>
    </row>
    <row r="108" spans="1:43">
      <c r="A108" s="95"/>
      <c r="B108" s="106"/>
      <c r="C108" s="152"/>
      <c r="D108" s="145"/>
      <c r="E108" s="145"/>
      <c r="F108" s="145"/>
      <c r="G108" s="145"/>
      <c r="H108" s="145"/>
      <c r="I108" s="145"/>
      <c r="J108" s="145"/>
      <c r="K108" s="145"/>
      <c r="L108" s="145"/>
      <c r="M108" s="145"/>
      <c r="N108" s="145"/>
      <c r="O108" s="145"/>
      <c r="P108" s="145"/>
      <c r="Q108" s="145"/>
      <c r="R108" s="145"/>
      <c r="S108" s="95"/>
      <c r="T108" s="95"/>
      <c r="U108" s="95"/>
      <c r="V108" s="95"/>
      <c r="W108" s="95"/>
      <c r="X108" s="95"/>
      <c r="Y108" s="95"/>
      <c r="Z108" s="95"/>
      <c r="AA108" s="95"/>
      <c r="AB108" s="95"/>
      <c r="AC108" s="95"/>
      <c r="AD108" s="95"/>
      <c r="AE108" s="95"/>
      <c r="AF108" s="95"/>
      <c r="AG108" s="138" t="s">
        <v>26</v>
      </c>
      <c r="AH108" s="143"/>
      <c r="AI108" s="143"/>
      <c r="AJ108" s="143"/>
      <c r="AK108" s="144"/>
      <c r="AL108" s="95"/>
      <c r="AM108" s="95"/>
      <c r="AN108" s="95"/>
      <c r="AO108" s="95"/>
      <c r="AP108" s="95"/>
      <c r="AQ108" s="95"/>
    </row>
    <row r="109" spans="1:43">
      <c r="A109" s="138"/>
      <c r="B109" s="153" t="s">
        <v>111</v>
      </c>
      <c r="C109" s="136">
        <f>IF(SUM(AG111:AG114)&gt;=4,"X",0)</f>
        <v>0</v>
      </c>
      <c r="D109" s="145"/>
      <c r="E109" s="145"/>
      <c r="F109" s="145"/>
      <c r="G109" s="145"/>
      <c r="H109" s="145"/>
      <c r="I109" s="145"/>
      <c r="J109" s="145"/>
      <c r="K109" s="145"/>
      <c r="L109" s="145"/>
      <c r="M109" s="145"/>
      <c r="N109" s="145"/>
      <c r="O109" s="145"/>
      <c r="P109" s="145"/>
      <c r="Q109" s="145"/>
      <c r="R109" s="145"/>
      <c r="S109" s="95"/>
      <c r="T109" s="95"/>
      <c r="U109" s="95"/>
      <c r="V109" s="95"/>
      <c r="W109" s="95"/>
      <c r="X109" s="95"/>
      <c r="Y109" s="95"/>
      <c r="Z109" s="95"/>
      <c r="AA109" s="95"/>
      <c r="AB109" s="95"/>
      <c r="AC109" s="95"/>
      <c r="AD109" s="95"/>
      <c r="AE109" s="95"/>
      <c r="AF109" s="95"/>
      <c r="AG109" s="157" t="s">
        <v>34</v>
      </c>
      <c r="AH109" s="119" t="s">
        <v>48</v>
      </c>
      <c r="AI109" s="119" t="s">
        <v>165</v>
      </c>
      <c r="AJ109" s="119" t="s">
        <v>211</v>
      </c>
      <c r="AK109" s="157" t="s">
        <v>1</v>
      </c>
      <c r="AL109" s="95"/>
      <c r="AM109" s="95"/>
      <c r="AN109" s="95"/>
      <c r="AO109" s="95"/>
      <c r="AP109" s="95"/>
      <c r="AQ109" s="95"/>
    </row>
    <row r="110" spans="1:43">
      <c r="A110" s="138"/>
      <c r="B110" s="153" t="s">
        <v>232</v>
      </c>
      <c r="C110" s="136">
        <f>IF(SUM(AG120:AG123)&gt;=4,"X",0)</f>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51" t="s">
        <v>49</v>
      </c>
      <c r="AH110" s="148" t="s">
        <v>49</v>
      </c>
      <c r="AI110" s="148" t="s">
        <v>49</v>
      </c>
      <c r="AJ110" s="251" t="s">
        <v>49</v>
      </c>
      <c r="AK110" s="251" t="s">
        <v>50</v>
      </c>
      <c r="AL110" s="95"/>
      <c r="AM110" s="95"/>
      <c r="AN110" s="95"/>
      <c r="AO110" s="95"/>
      <c r="AP110" s="95"/>
      <c r="AQ110" s="95"/>
    </row>
    <row r="111" spans="1:43">
      <c r="A111" s="95"/>
      <c r="B111" s="91"/>
      <c r="C111" s="95"/>
      <c r="D111" s="140"/>
      <c r="E111" s="140"/>
      <c r="F111" s="140"/>
      <c r="G111" s="140"/>
      <c r="H111" s="140"/>
      <c r="I111" s="140"/>
      <c r="J111" s="140"/>
      <c r="K111" s="140"/>
      <c r="L111" s="140"/>
      <c r="M111" s="140"/>
      <c r="N111" s="140"/>
      <c r="O111" s="95"/>
      <c r="P111" s="95"/>
      <c r="Q111" s="95"/>
      <c r="R111" s="95"/>
      <c r="S111" s="95"/>
      <c r="T111" s="95"/>
      <c r="U111" s="95"/>
      <c r="V111" s="95"/>
      <c r="W111" s="95"/>
      <c r="X111" s="95"/>
      <c r="Y111" s="95"/>
      <c r="Z111" s="95"/>
      <c r="AA111" s="95"/>
      <c r="AB111" s="95"/>
      <c r="AC111" s="95"/>
      <c r="AD111" s="95"/>
      <c r="AE111" s="95"/>
      <c r="AF111" s="91" t="s">
        <v>17</v>
      </c>
      <c r="AG111" s="136">
        <f>IF(C13="X",1,0)</f>
        <v>0</v>
      </c>
      <c r="AH111" s="136"/>
      <c r="AI111" s="136"/>
      <c r="AJ111" s="136"/>
      <c r="AK111" s="136">
        <v>1</v>
      </c>
      <c r="AL111" s="95"/>
      <c r="AM111" s="95"/>
      <c r="AN111" s="95"/>
      <c r="AO111" s="95"/>
      <c r="AP111" s="95"/>
      <c r="AQ111" s="95"/>
    </row>
    <row r="112" spans="1:43">
      <c r="A112" s="139"/>
      <c r="B112" s="140"/>
      <c r="C112" s="140"/>
      <c r="D112" s="140"/>
      <c r="E112" s="140"/>
      <c r="F112" s="140"/>
      <c r="G112" s="140"/>
      <c r="H112" s="140"/>
      <c r="I112" s="140"/>
      <c r="J112" s="140"/>
      <c r="K112" s="140"/>
      <c r="L112" s="140"/>
      <c r="M112" s="140"/>
      <c r="N112" s="140"/>
      <c r="O112" s="95"/>
      <c r="P112" s="95"/>
      <c r="Q112" s="95"/>
      <c r="R112" s="95"/>
      <c r="S112" s="95"/>
      <c r="T112" s="95"/>
      <c r="U112" s="95"/>
      <c r="V112" s="95"/>
      <c r="W112" s="95"/>
      <c r="X112" s="95"/>
      <c r="Y112" s="95"/>
      <c r="Z112" s="95"/>
      <c r="AA112" s="95"/>
      <c r="AB112" s="95"/>
      <c r="AC112" s="95"/>
      <c r="AD112" s="95"/>
      <c r="AE112" s="95"/>
      <c r="AF112" s="91" t="s">
        <v>64</v>
      </c>
      <c r="AG112" s="136">
        <f>IF(C30="X",1,0)</f>
        <v>0</v>
      </c>
      <c r="AH112" s="136"/>
      <c r="AI112" s="136"/>
      <c r="AJ112" s="136"/>
      <c r="AK112" s="136">
        <v>1</v>
      </c>
      <c r="AL112" s="95"/>
      <c r="AM112" s="95"/>
      <c r="AN112" s="95"/>
      <c r="AO112" s="95"/>
      <c r="AP112" s="95"/>
      <c r="AQ112" s="95"/>
    </row>
    <row r="113" spans="1:43">
      <c r="A113" s="140"/>
      <c r="B113" s="140"/>
      <c r="C113" s="140"/>
      <c r="D113" s="140"/>
      <c r="E113" s="140"/>
      <c r="F113" s="140"/>
      <c r="G113" s="140"/>
      <c r="H113" s="140"/>
      <c r="I113" s="140"/>
      <c r="J113" s="140"/>
      <c r="K113" s="140"/>
      <c r="L113" s="140"/>
      <c r="M113" s="140"/>
      <c r="N113" s="140"/>
      <c r="O113" s="95"/>
      <c r="P113" s="95"/>
      <c r="Q113" s="95"/>
      <c r="R113" s="95"/>
      <c r="S113" s="95"/>
      <c r="T113" s="95"/>
      <c r="U113" s="95"/>
      <c r="V113" s="95"/>
      <c r="W113" s="95"/>
      <c r="X113" s="95"/>
      <c r="Y113" s="95"/>
      <c r="Z113" s="95"/>
      <c r="AA113" s="95"/>
      <c r="AB113" s="95"/>
      <c r="AC113" s="95"/>
      <c r="AD113" s="95"/>
      <c r="AE113" s="95"/>
      <c r="AF113" s="91" t="s">
        <v>63</v>
      </c>
      <c r="AG113" s="136">
        <f>IF(C38="X",1,0)</f>
        <v>0</v>
      </c>
      <c r="AH113" s="136"/>
      <c r="AI113" s="136"/>
      <c r="AJ113" s="136"/>
      <c r="AK113" s="136">
        <v>1</v>
      </c>
      <c r="AL113" s="95"/>
      <c r="AM113" s="95"/>
      <c r="AN113" s="95"/>
      <c r="AO113" s="95"/>
      <c r="AP113" s="95"/>
      <c r="AQ113" s="95"/>
    </row>
    <row r="114" spans="1:43">
      <c r="A114" s="140"/>
      <c r="B114" s="140"/>
      <c r="C114" s="152"/>
      <c r="D114" s="140"/>
      <c r="E114" s="140"/>
      <c r="F114" s="140"/>
      <c r="G114" s="140"/>
      <c r="H114" s="140"/>
      <c r="I114" s="140"/>
      <c r="J114" s="140"/>
      <c r="K114" s="140"/>
      <c r="L114" s="140"/>
      <c r="M114" s="140"/>
      <c r="N114" s="140"/>
      <c r="O114" s="95"/>
      <c r="P114" s="95"/>
      <c r="Q114" s="95"/>
      <c r="R114" s="95"/>
      <c r="S114" s="95"/>
      <c r="T114" s="95"/>
      <c r="U114" s="95"/>
      <c r="V114" s="95"/>
      <c r="W114" s="95"/>
      <c r="X114" s="95"/>
      <c r="Y114" s="95"/>
      <c r="Z114" s="95"/>
      <c r="AA114" s="95"/>
      <c r="AB114" s="95"/>
      <c r="AC114" s="95"/>
      <c r="AD114" s="95"/>
      <c r="AE114" s="95"/>
      <c r="AF114" s="91" t="s">
        <v>65</v>
      </c>
      <c r="AG114" s="136">
        <f>IF(C106="X",1,0)</f>
        <v>0</v>
      </c>
      <c r="AH114" s="136"/>
      <c r="AI114" s="136"/>
      <c r="AJ114" s="136"/>
      <c r="AK114" s="136">
        <v>1</v>
      </c>
      <c r="AL114" s="91" t="s">
        <v>253</v>
      </c>
      <c r="AM114" s="95"/>
      <c r="AN114" s="95"/>
      <c r="AO114" s="95"/>
      <c r="AP114" s="95"/>
      <c r="AQ114" s="95"/>
    </row>
    <row r="115" spans="1:43">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row>
    <row r="116" spans="1:43">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104" t="s">
        <v>235</v>
      </c>
      <c r="AH116" s="105"/>
      <c r="AI116" s="105"/>
      <c r="AJ116" s="143"/>
      <c r="AK116" s="144"/>
      <c r="AL116" s="95"/>
      <c r="AM116" s="95"/>
      <c r="AN116" s="95"/>
      <c r="AO116" s="95"/>
      <c r="AP116" s="95"/>
      <c r="AQ116" s="95"/>
    </row>
    <row r="117" spans="1:43">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138" t="s">
        <v>26</v>
      </c>
      <c r="AH117" s="143"/>
      <c r="AI117" s="143"/>
      <c r="AJ117" s="143"/>
      <c r="AK117" s="144"/>
      <c r="AL117" s="95"/>
      <c r="AM117" s="95"/>
      <c r="AN117" s="95"/>
      <c r="AO117" s="95"/>
      <c r="AP117" s="95"/>
      <c r="AQ117" s="95"/>
    </row>
    <row r="118" spans="1:43">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157" t="s">
        <v>34</v>
      </c>
      <c r="AH118" s="119" t="s">
        <v>48</v>
      </c>
      <c r="AI118" s="119" t="s">
        <v>165</v>
      </c>
      <c r="AJ118" s="119" t="s">
        <v>211</v>
      </c>
      <c r="AK118" s="157" t="s">
        <v>1</v>
      </c>
      <c r="AL118" s="95"/>
      <c r="AM118" s="95"/>
      <c r="AN118" s="95"/>
      <c r="AO118" s="95"/>
      <c r="AP118" s="95"/>
      <c r="AQ118" s="95"/>
    </row>
    <row r="119" spans="1:43">
      <c r="A119" s="95"/>
      <c r="B119" s="95"/>
      <c r="C119" s="95"/>
      <c r="D119" s="95"/>
      <c r="E119" s="95"/>
      <c r="F119" s="95"/>
      <c r="G119" s="95"/>
      <c r="H119" s="95"/>
      <c r="I119" s="95"/>
      <c r="J119" s="95"/>
      <c r="K119" s="95"/>
      <c r="L119" s="95"/>
      <c r="M119" s="95"/>
      <c r="N119" s="95"/>
      <c r="O119" s="95"/>
      <c r="P119" s="95"/>
      <c r="Q119" s="95"/>
      <c r="R119" s="95"/>
      <c r="S119" s="95"/>
      <c r="T119" s="95"/>
      <c r="U119" s="95"/>
      <c r="V119" s="95"/>
      <c r="W119" s="91"/>
      <c r="X119" s="95"/>
      <c r="Y119" s="95"/>
      <c r="Z119" s="95"/>
      <c r="AA119" s="95"/>
      <c r="AB119" s="95"/>
      <c r="AC119" s="95"/>
      <c r="AD119" s="95"/>
      <c r="AE119" s="95"/>
      <c r="AF119" s="95"/>
      <c r="AG119" s="251" t="s">
        <v>49</v>
      </c>
      <c r="AH119" s="148" t="s">
        <v>49</v>
      </c>
      <c r="AI119" s="148" t="s">
        <v>49</v>
      </c>
      <c r="AJ119" s="251" t="s">
        <v>49</v>
      </c>
      <c r="AK119" s="251" t="s">
        <v>50</v>
      </c>
      <c r="AL119" s="95"/>
      <c r="AM119" s="95"/>
      <c r="AN119" s="95"/>
      <c r="AO119" s="95"/>
      <c r="AP119" s="95"/>
      <c r="AQ119" s="95"/>
    </row>
    <row r="120" spans="1:43">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1" t="s">
        <v>17</v>
      </c>
      <c r="AG120" s="136">
        <f>IF(C13="X",1,0)</f>
        <v>0</v>
      </c>
      <c r="AH120" s="136"/>
      <c r="AI120" s="136"/>
      <c r="AJ120" s="136"/>
      <c r="AK120" s="136">
        <v>1</v>
      </c>
      <c r="AL120" s="95"/>
      <c r="AM120" s="95"/>
      <c r="AN120" s="95"/>
      <c r="AO120" s="95"/>
      <c r="AP120" s="95"/>
      <c r="AQ120" s="95"/>
    </row>
    <row r="121" spans="1:43">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1" t="s">
        <v>64</v>
      </c>
      <c r="AG121" s="136">
        <f>IF(C55="X",1,0)</f>
        <v>0</v>
      </c>
      <c r="AH121" s="136"/>
      <c r="AI121" s="136"/>
      <c r="AJ121" s="136"/>
      <c r="AK121" s="136">
        <v>1</v>
      </c>
      <c r="AL121" s="95"/>
      <c r="AM121" s="95"/>
      <c r="AN121" s="95"/>
      <c r="AO121" s="95"/>
      <c r="AP121" s="95"/>
      <c r="AQ121" s="95"/>
    </row>
    <row r="122" spans="1:43">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1" t="s">
        <v>63</v>
      </c>
      <c r="AG122" s="136">
        <f>IF(C63="X",1,0)</f>
        <v>0</v>
      </c>
      <c r="AH122" s="136"/>
      <c r="AI122" s="136"/>
      <c r="AJ122" s="136"/>
      <c r="AK122" s="136">
        <v>1</v>
      </c>
      <c r="AL122" s="95"/>
      <c r="AM122" s="95"/>
      <c r="AN122" s="95"/>
      <c r="AO122" s="95"/>
      <c r="AP122" s="95"/>
      <c r="AQ122" s="95"/>
    </row>
    <row r="123" spans="1:43">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1" t="s">
        <v>65</v>
      </c>
      <c r="AG123" s="136">
        <f>IF(C107="X",1,0)</f>
        <v>0</v>
      </c>
      <c r="AH123" s="136"/>
      <c r="AI123" s="136"/>
      <c r="AJ123" s="136"/>
      <c r="AK123" s="136">
        <v>1</v>
      </c>
      <c r="AL123" s="91" t="s">
        <v>253</v>
      </c>
      <c r="AM123" s="95"/>
      <c r="AN123" s="95"/>
      <c r="AO123" s="95"/>
      <c r="AP123" s="95"/>
      <c r="AQ123" s="95"/>
    </row>
  </sheetData>
  <sheetProtection sheet="1" objects="1" scenarios="1"/>
  <mergeCells count="514">
    <mergeCell ref="AP102:AP103"/>
    <mergeCell ref="AG104:AG105"/>
    <mergeCell ref="AH104:AH105"/>
    <mergeCell ref="AI104:AI105"/>
    <mergeCell ref="AJ104:AJ105"/>
    <mergeCell ref="AK104:AK105"/>
    <mergeCell ref="AL104:AL105"/>
    <mergeCell ref="AM104:AM105"/>
    <mergeCell ref="AN104:AN105"/>
    <mergeCell ref="AO104:AO105"/>
    <mergeCell ref="AP104:AP105"/>
    <mergeCell ref="AG102:AG103"/>
    <mergeCell ref="AH102:AH103"/>
    <mergeCell ref="AI102:AI103"/>
    <mergeCell ref="AJ102:AJ103"/>
    <mergeCell ref="AK102:AK103"/>
    <mergeCell ref="AL102:AL103"/>
    <mergeCell ref="AM102:AM103"/>
    <mergeCell ref="AN102:AN103"/>
    <mergeCell ref="AO102:AO103"/>
    <mergeCell ref="AP98:AP99"/>
    <mergeCell ref="AG100:AG101"/>
    <mergeCell ref="AH100:AH101"/>
    <mergeCell ref="AI100:AI101"/>
    <mergeCell ref="AJ100:AJ101"/>
    <mergeCell ref="AK100:AK101"/>
    <mergeCell ref="AL100:AL101"/>
    <mergeCell ref="AM100:AM101"/>
    <mergeCell ref="AN100:AN101"/>
    <mergeCell ref="AO100:AO101"/>
    <mergeCell ref="AP100:AP101"/>
    <mergeCell ref="AG98:AG99"/>
    <mergeCell ref="AH98:AH99"/>
    <mergeCell ref="AI98:AI99"/>
    <mergeCell ref="AJ98:AJ99"/>
    <mergeCell ref="AK98:AK99"/>
    <mergeCell ref="AL98:AL99"/>
    <mergeCell ref="AM98:AM99"/>
    <mergeCell ref="AN98:AN99"/>
    <mergeCell ref="AO98:AO99"/>
    <mergeCell ref="AP94:AP95"/>
    <mergeCell ref="AG96:AG97"/>
    <mergeCell ref="AH96:AH97"/>
    <mergeCell ref="AI96:AI97"/>
    <mergeCell ref="AJ96:AJ97"/>
    <mergeCell ref="AK96:AK97"/>
    <mergeCell ref="AL96:AL97"/>
    <mergeCell ref="AM96:AM97"/>
    <mergeCell ref="AN96:AN97"/>
    <mergeCell ref="AO96:AO97"/>
    <mergeCell ref="AP96:AP97"/>
    <mergeCell ref="AG94:AG95"/>
    <mergeCell ref="AH94:AH95"/>
    <mergeCell ref="AI94:AI95"/>
    <mergeCell ref="AJ94:AJ95"/>
    <mergeCell ref="AK94:AK95"/>
    <mergeCell ref="AL94:AL95"/>
    <mergeCell ref="AM94:AM95"/>
    <mergeCell ref="AN94:AN95"/>
    <mergeCell ref="AO94:AO95"/>
    <mergeCell ref="AP90:AP91"/>
    <mergeCell ref="AG92:AG93"/>
    <mergeCell ref="AH92:AH93"/>
    <mergeCell ref="AI92:AI93"/>
    <mergeCell ref="AJ92:AJ93"/>
    <mergeCell ref="AK92:AK93"/>
    <mergeCell ref="AL92:AL93"/>
    <mergeCell ref="AM92:AM93"/>
    <mergeCell ref="AN92:AN93"/>
    <mergeCell ref="AO92:AO93"/>
    <mergeCell ref="AP92:AP93"/>
    <mergeCell ref="AG90:AG91"/>
    <mergeCell ref="AH90:AH91"/>
    <mergeCell ref="AI90:AI91"/>
    <mergeCell ref="AJ90:AJ91"/>
    <mergeCell ref="AK90:AK91"/>
    <mergeCell ref="AL90:AL91"/>
    <mergeCell ref="AM90:AM91"/>
    <mergeCell ref="AN90:AN91"/>
    <mergeCell ref="AO90:AO91"/>
    <mergeCell ref="AG80:AG81"/>
    <mergeCell ref="AH80:AH81"/>
    <mergeCell ref="AI80:AI81"/>
    <mergeCell ref="AJ80:AJ81"/>
    <mergeCell ref="AP84:AP85"/>
    <mergeCell ref="AG86:AG89"/>
    <mergeCell ref="AH86:AH89"/>
    <mergeCell ref="AI86:AI89"/>
    <mergeCell ref="AJ86:AJ89"/>
    <mergeCell ref="AK86:AK89"/>
    <mergeCell ref="AL86:AL89"/>
    <mergeCell ref="AM86:AM89"/>
    <mergeCell ref="AN86:AN89"/>
    <mergeCell ref="AO86:AO89"/>
    <mergeCell ref="AP86:AP89"/>
    <mergeCell ref="AG84:AG85"/>
    <mergeCell ref="AH84:AH85"/>
    <mergeCell ref="AI84:AI85"/>
    <mergeCell ref="AJ84:AJ85"/>
    <mergeCell ref="AK84:AK85"/>
    <mergeCell ref="AL84:AL85"/>
    <mergeCell ref="AM84:AM85"/>
    <mergeCell ref="AN84:AN85"/>
    <mergeCell ref="AO84:AO85"/>
    <mergeCell ref="AP78:AP79"/>
    <mergeCell ref="AG78:AG79"/>
    <mergeCell ref="AH78:AH79"/>
    <mergeCell ref="AI78:AI79"/>
    <mergeCell ref="AJ78:AJ79"/>
    <mergeCell ref="AK78:AK79"/>
    <mergeCell ref="AL78:AL79"/>
    <mergeCell ref="AM78:AM79"/>
    <mergeCell ref="AN78:AN79"/>
    <mergeCell ref="AO78:AO79"/>
    <mergeCell ref="AO70:AO71"/>
    <mergeCell ref="AP74:AP75"/>
    <mergeCell ref="AG76:AG77"/>
    <mergeCell ref="AH76:AH77"/>
    <mergeCell ref="AI76:AI77"/>
    <mergeCell ref="AJ76:AJ77"/>
    <mergeCell ref="AK76:AK77"/>
    <mergeCell ref="AL76:AL77"/>
    <mergeCell ref="AM76:AM77"/>
    <mergeCell ref="AN76:AN77"/>
    <mergeCell ref="AO76:AO77"/>
    <mergeCell ref="AP76:AP77"/>
    <mergeCell ref="AG74:AG75"/>
    <mergeCell ref="AH74:AH75"/>
    <mergeCell ref="AI74:AI75"/>
    <mergeCell ref="AJ74:AJ75"/>
    <mergeCell ref="AK74:AK75"/>
    <mergeCell ref="AL74:AL75"/>
    <mergeCell ref="AM74:AM75"/>
    <mergeCell ref="AN74:AN75"/>
    <mergeCell ref="AO74:AO75"/>
    <mergeCell ref="AL68:AL69"/>
    <mergeCell ref="AM68:AM69"/>
    <mergeCell ref="AN68:AN69"/>
    <mergeCell ref="AO68:AO69"/>
    <mergeCell ref="AP68:AP69"/>
    <mergeCell ref="AP70:AP71"/>
    <mergeCell ref="AG72:AG73"/>
    <mergeCell ref="AH72:AH73"/>
    <mergeCell ref="AI72:AI73"/>
    <mergeCell ref="AJ72:AJ73"/>
    <mergeCell ref="AK72:AK73"/>
    <mergeCell ref="AL72:AL73"/>
    <mergeCell ref="AM72:AM73"/>
    <mergeCell ref="AN72:AN73"/>
    <mergeCell ref="AO72:AO73"/>
    <mergeCell ref="AP72:AP73"/>
    <mergeCell ref="AG70:AG71"/>
    <mergeCell ref="AH70:AH71"/>
    <mergeCell ref="AI70:AI71"/>
    <mergeCell ref="AJ70:AJ71"/>
    <mergeCell ref="AK70:AK71"/>
    <mergeCell ref="AL70:AL71"/>
    <mergeCell ref="AM70:AM71"/>
    <mergeCell ref="AN70:AN71"/>
    <mergeCell ref="AG49:AG50"/>
    <mergeCell ref="AH49:AH50"/>
    <mergeCell ref="AI49:AI50"/>
    <mergeCell ref="AJ49:AJ50"/>
    <mergeCell ref="AK49:AK50"/>
    <mergeCell ref="AG68:AG69"/>
    <mergeCell ref="AH68:AH69"/>
    <mergeCell ref="AI68:AI69"/>
    <mergeCell ref="AJ68:AJ69"/>
    <mergeCell ref="AK68:AK69"/>
    <mergeCell ref="AG51:AG54"/>
    <mergeCell ref="AH51:AH54"/>
    <mergeCell ref="AI51:AI54"/>
    <mergeCell ref="AJ51:AJ54"/>
    <mergeCell ref="AK51:AK54"/>
    <mergeCell ref="AG45:AG46"/>
    <mergeCell ref="AH45:AH46"/>
    <mergeCell ref="AI45:AI46"/>
    <mergeCell ref="AJ45:AJ46"/>
    <mergeCell ref="AK45:AK46"/>
    <mergeCell ref="AG47:AG48"/>
    <mergeCell ref="AH47:AH48"/>
    <mergeCell ref="AI47:AI48"/>
    <mergeCell ref="AJ47:AJ48"/>
    <mergeCell ref="AK47:AK48"/>
    <mergeCell ref="AG28:AG29"/>
    <mergeCell ref="AH28:AH29"/>
    <mergeCell ref="AI28:AI29"/>
    <mergeCell ref="AJ28:AJ29"/>
    <mergeCell ref="AK28:AK29"/>
    <mergeCell ref="AG43:AG44"/>
    <mergeCell ref="AH43:AH44"/>
    <mergeCell ref="AI43:AI44"/>
    <mergeCell ref="AJ43:AJ44"/>
    <mergeCell ref="AK43:AK44"/>
    <mergeCell ref="AG22:AG25"/>
    <mergeCell ref="AH22:AH25"/>
    <mergeCell ref="AI22:AI25"/>
    <mergeCell ref="AJ22:AJ25"/>
    <mergeCell ref="AK22:AK25"/>
    <mergeCell ref="AG26:AG27"/>
    <mergeCell ref="AH26:AH27"/>
    <mergeCell ref="AI26:AI27"/>
    <mergeCell ref="AJ26:AJ27"/>
    <mergeCell ref="AK26:AK27"/>
    <mergeCell ref="AG18:AG19"/>
    <mergeCell ref="AH18:AH19"/>
    <mergeCell ref="AI18:AI19"/>
    <mergeCell ref="AJ18:AJ19"/>
    <mergeCell ref="AK18:AK19"/>
    <mergeCell ref="AG20:AG21"/>
    <mergeCell ref="AH20:AH21"/>
    <mergeCell ref="AI20:AI21"/>
    <mergeCell ref="AJ20:AJ21"/>
    <mergeCell ref="AK20:AK21"/>
    <mergeCell ref="X104:X105"/>
    <mergeCell ref="Y104:Y105"/>
    <mergeCell ref="A104:A105"/>
    <mergeCell ref="B104:B105"/>
    <mergeCell ref="C104:C105"/>
    <mergeCell ref="D104:D105"/>
    <mergeCell ref="S104:S105"/>
    <mergeCell ref="T104:T105"/>
    <mergeCell ref="U104:U105"/>
    <mergeCell ref="V104:V105"/>
    <mergeCell ref="W104:W105"/>
    <mergeCell ref="X100:X101"/>
    <mergeCell ref="Y100:Y101"/>
    <mergeCell ref="A102:A103"/>
    <mergeCell ref="B102:B103"/>
    <mergeCell ref="C102:C103"/>
    <mergeCell ref="D102:D103"/>
    <mergeCell ref="S102:S103"/>
    <mergeCell ref="T102:T103"/>
    <mergeCell ref="U102:U103"/>
    <mergeCell ref="V102:V103"/>
    <mergeCell ref="W102:W103"/>
    <mergeCell ref="X102:X103"/>
    <mergeCell ref="Y102:Y103"/>
    <mergeCell ref="A100:A101"/>
    <mergeCell ref="B100:B101"/>
    <mergeCell ref="C100:C101"/>
    <mergeCell ref="D100:D101"/>
    <mergeCell ref="S100:S101"/>
    <mergeCell ref="T100:T101"/>
    <mergeCell ref="U100:U101"/>
    <mergeCell ref="V100:V101"/>
    <mergeCell ref="W100:W101"/>
    <mergeCell ref="X96:X97"/>
    <mergeCell ref="Y96:Y97"/>
    <mergeCell ref="A98:A99"/>
    <mergeCell ref="B98:B99"/>
    <mergeCell ref="C98:C99"/>
    <mergeCell ref="D98:D99"/>
    <mergeCell ref="S98:S99"/>
    <mergeCell ref="T98:T99"/>
    <mergeCell ref="U98:U99"/>
    <mergeCell ref="V98:V99"/>
    <mergeCell ref="W98:W99"/>
    <mergeCell ref="X98:X99"/>
    <mergeCell ref="Y98:Y99"/>
    <mergeCell ref="A96:A97"/>
    <mergeCell ref="B96:B97"/>
    <mergeCell ref="C96:C97"/>
    <mergeCell ref="D96:D97"/>
    <mergeCell ref="S96:S97"/>
    <mergeCell ref="T96:T97"/>
    <mergeCell ref="U96:U97"/>
    <mergeCell ref="V96:V97"/>
    <mergeCell ref="W96:W97"/>
    <mergeCell ref="V86:V89"/>
    <mergeCell ref="W86:W89"/>
    <mergeCell ref="X92:X93"/>
    <mergeCell ref="Y92:Y93"/>
    <mergeCell ref="A94:A95"/>
    <mergeCell ref="B94:B95"/>
    <mergeCell ref="C94:C95"/>
    <mergeCell ref="D94:D95"/>
    <mergeCell ref="S94:S95"/>
    <mergeCell ref="T94:T95"/>
    <mergeCell ref="U94:U95"/>
    <mergeCell ref="V94:V95"/>
    <mergeCell ref="W94:W95"/>
    <mergeCell ref="X94:X95"/>
    <mergeCell ref="Y94:Y95"/>
    <mergeCell ref="A92:A93"/>
    <mergeCell ref="B92:B93"/>
    <mergeCell ref="C92:C93"/>
    <mergeCell ref="D92:D93"/>
    <mergeCell ref="S92:S93"/>
    <mergeCell ref="T92:T93"/>
    <mergeCell ref="U92:U93"/>
    <mergeCell ref="V92:V93"/>
    <mergeCell ref="W92:W93"/>
    <mergeCell ref="X84:X85"/>
    <mergeCell ref="Y84:Y85"/>
    <mergeCell ref="A80:A81"/>
    <mergeCell ref="B80:B81"/>
    <mergeCell ref="X86:X89"/>
    <mergeCell ref="Y86:Y89"/>
    <mergeCell ref="A90:A91"/>
    <mergeCell ref="B90:B91"/>
    <mergeCell ref="C90:C91"/>
    <mergeCell ref="D90:D91"/>
    <mergeCell ref="S90:S91"/>
    <mergeCell ref="T90:T91"/>
    <mergeCell ref="U90:U91"/>
    <mergeCell ref="V90:V91"/>
    <mergeCell ref="W90:W91"/>
    <mergeCell ref="X90:X91"/>
    <mergeCell ref="Y90:Y91"/>
    <mergeCell ref="A86:A89"/>
    <mergeCell ref="B86:B89"/>
    <mergeCell ref="C86:C89"/>
    <mergeCell ref="D86:D89"/>
    <mergeCell ref="S86:S89"/>
    <mergeCell ref="T86:T89"/>
    <mergeCell ref="U86:U89"/>
    <mergeCell ref="A84:A85"/>
    <mergeCell ref="B84:B85"/>
    <mergeCell ref="C84:C85"/>
    <mergeCell ref="D84:D85"/>
    <mergeCell ref="S84:S85"/>
    <mergeCell ref="T84:T85"/>
    <mergeCell ref="U84:U85"/>
    <mergeCell ref="V84:V85"/>
    <mergeCell ref="W84:W85"/>
    <mergeCell ref="X78:X79"/>
    <mergeCell ref="Y78:Y79"/>
    <mergeCell ref="A76:A77"/>
    <mergeCell ref="B76:B77"/>
    <mergeCell ref="C76:C77"/>
    <mergeCell ref="D76:D77"/>
    <mergeCell ref="S76:S77"/>
    <mergeCell ref="T76:T77"/>
    <mergeCell ref="U76:U77"/>
    <mergeCell ref="V76:V77"/>
    <mergeCell ref="A78:A79"/>
    <mergeCell ref="B78:B79"/>
    <mergeCell ref="C78:C79"/>
    <mergeCell ref="D78:D79"/>
    <mergeCell ref="S78:S79"/>
    <mergeCell ref="T78:T79"/>
    <mergeCell ref="U78:U79"/>
    <mergeCell ref="V78:V79"/>
    <mergeCell ref="W78:W79"/>
    <mergeCell ref="A74:A75"/>
    <mergeCell ref="B74:B75"/>
    <mergeCell ref="C74:C75"/>
    <mergeCell ref="D74:D75"/>
    <mergeCell ref="S74:S75"/>
    <mergeCell ref="T74:T75"/>
    <mergeCell ref="U74:U75"/>
    <mergeCell ref="V74:V75"/>
    <mergeCell ref="W74:W75"/>
    <mergeCell ref="A68:A69"/>
    <mergeCell ref="B68:B69"/>
    <mergeCell ref="C68:C69"/>
    <mergeCell ref="D68:D69"/>
    <mergeCell ref="S68:S69"/>
    <mergeCell ref="T68:T69"/>
    <mergeCell ref="U68:U69"/>
    <mergeCell ref="V68:V69"/>
    <mergeCell ref="W72:W73"/>
    <mergeCell ref="A72:A73"/>
    <mergeCell ref="B72:B73"/>
    <mergeCell ref="C72:C73"/>
    <mergeCell ref="D72:D73"/>
    <mergeCell ref="S72:S73"/>
    <mergeCell ref="T72:T73"/>
    <mergeCell ref="U72:U73"/>
    <mergeCell ref="V72:V73"/>
    <mergeCell ref="A70:A71"/>
    <mergeCell ref="B70:B71"/>
    <mergeCell ref="C70:C71"/>
    <mergeCell ref="D70:D71"/>
    <mergeCell ref="S70:S71"/>
    <mergeCell ref="T70:T71"/>
    <mergeCell ref="U70:U71"/>
    <mergeCell ref="W70:W71"/>
    <mergeCell ref="S4:V4"/>
    <mergeCell ref="S16:V16"/>
    <mergeCell ref="T18:T19"/>
    <mergeCell ref="U18:U19"/>
    <mergeCell ref="V18:V19"/>
    <mergeCell ref="T20:T21"/>
    <mergeCell ref="U20:U21"/>
    <mergeCell ref="V20:V21"/>
    <mergeCell ref="T22:T25"/>
    <mergeCell ref="U22:U25"/>
    <mergeCell ref="V22:V25"/>
    <mergeCell ref="U43:U44"/>
    <mergeCell ref="V43:V44"/>
    <mergeCell ref="S41:V41"/>
    <mergeCell ref="U28:U29"/>
    <mergeCell ref="V28:V29"/>
    <mergeCell ref="U49:U50"/>
    <mergeCell ref="V49:V50"/>
    <mergeCell ref="A18:A19"/>
    <mergeCell ref="B18:B19"/>
    <mergeCell ref="C18:C19"/>
    <mergeCell ref="A28:A29"/>
    <mergeCell ref="B28:B29"/>
    <mergeCell ref="C28:C29"/>
    <mergeCell ref="D28:D29"/>
    <mergeCell ref="S28:S29"/>
    <mergeCell ref="T28:T29"/>
    <mergeCell ref="A22:A25"/>
    <mergeCell ref="B22:B25"/>
    <mergeCell ref="C22:C25"/>
    <mergeCell ref="D22:D25"/>
    <mergeCell ref="S22:S25"/>
    <mergeCell ref="A20:A21"/>
    <mergeCell ref="B20:B21"/>
    <mergeCell ref="C20:C21"/>
    <mergeCell ref="D20:D21"/>
    <mergeCell ref="S20:S21"/>
    <mergeCell ref="D18:D19"/>
    <mergeCell ref="S18:S19"/>
    <mergeCell ref="A26:A27"/>
    <mergeCell ref="B26:B27"/>
    <mergeCell ref="C26:C27"/>
    <mergeCell ref="D26:D27"/>
    <mergeCell ref="S26:S27"/>
    <mergeCell ref="T26:T27"/>
    <mergeCell ref="S33:V33"/>
    <mergeCell ref="U26:U27"/>
    <mergeCell ref="V26:V27"/>
    <mergeCell ref="A45:A48"/>
    <mergeCell ref="B45:B48"/>
    <mergeCell ref="E45:G46"/>
    <mergeCell ref="T45:T48"/>
    <mergeCell ref="E47:G48"/>
    <mergeCell ref="A43:A44"/>
    <mergeCell ref="B43:B44"/>
    <mergeCell ref="C43:C44"/>
    <mergeCell ref="D43:D44"/>
    <mergeCell ref="S43:S44"/>
    <mergeCell ref="T43:T44"/>
    <mergeCell ref="U45:U46"/>
    <mergeCell ref="V45:V46"/>
    <mergeCell ref="C47:C48"/>
    <mergeCell ref="D47:D48"/>
    <mergeCell ref="S47:S48"/>
    <mergeCell ref="U47:U48"/>
    <mergeCell ref="V47:V48"/>
    <mergeCell ref="C45:C46"/>
    <mergeCell ref="D45:D46"/>
    <mergeCell ref="S45:S46"/>
    <mergeCell ref="A49:A50"/>
    <mergeCell ref="B49:B50"/>
    <mergeCell ref="C49:C50"/>
    <mergeCell ref="D49:D50"/>
    <mergeCell ref="S49:S50"/>
    <mergeCell ref="T49:T50"/>
    <mergeCell ref="A51:A54"/>
    <mergeCell ref="B51:B54"/>
    <mergeCell ref="C51:C54"/>
    <mergeCell ref="D51:D54"/>
    <mergeCell ref="S51:S54"/>
    <mergeCell ref="T51:T54"/>
    <mergeCell ref="U51:U54"/>
    <mergeCell ref="V51:V54"/>
    <mergeCell ref="S58:V58"/>
    <mergeCell ref="X64:Y66"/>
    <mergeCell ref="S66:V66"/>
    <mergeCell ref="C80:C81"/>
    <mergeCell ref="D80:D81"/>
    <mergeCell ref="S80:S81"/>
    <mergeCell ref="T80:T81"/>
    <mergeCell ref="U80:U81"/>
    <mergeCell ref="V80:V81"/>
    <mergeCell ref="W80:W81"/>
    <mergeCell ref="X80:X81"/>
    <mergeCell ref="Y80:Y81"/>
    <mergeCell ref="W68:W69"/>
    <mergeCell ref="X68:X69"/>
    <mergeCell ref="Y68:Y69"/>
    <mergeCell ref="X70:X71"/>
    <mergeCell ref="Y70:Y71"/>
    <mergeCell ref="X72:X73"/>
    <mergeCell ref="Y72:Y73"/>
    <mergeCell ref="X74:X75"/>
    <mergeCell ref="Y74:Y75"/>
    <mergeCell ref="W76:W77"/>
    <mergeCell ref="X76:X77"/>
    <mergeCell ref="Y76:Y77"/>
    <mergeCell ref="V70:V71"/>
    <mergeCell ref="X82:X83"/>
    <mergeCell ref="Y82:Y83"/>
    <mergeCell ref="AG82:AG83"/>
    <mergeCell ref="AH82:AH83"/>
    <mergeCell ref="AI82:AI83"/>
    <mergeCell ref="AJ82:AJ83"/>
    <mergeCell ref="AK82:AK83"/>
    <mergeCell ref="AL82:AL83"/>
    <mergeCell ref="AM82:AM83"/>
    <mergeCell ref="A82:A83"/>
    <mergeCell ref="B82:B83"/>
    <mergeCell ref="C82:C83"/>
    <mergeCell ref="D82:D83"/>
    <mergeCell ref="S82:S83"/>
    <mergeCell ref="T82:T83"/>
    <mergeCell ref="U82:U83"/>
    <mergeCell ref="V82:V83"/>
    <mergeCell ref="W82:W83"/>
    <mergeCell ref="AN82:AN83"/>
    <mergeCell ref="AO82:AO83"/>
    <mergeCell ref="AP82:AP83"/>
    <mergeCell ref="AK80:AK81"/>
    <mergeCell ref="AL80:AL81"/>
    <mergeCell ref="AM80:AM81"/>
    <mergeCell ref="AN80:AN81"/>
    <mergeCell ref="AO80:AO81"/>
    <mergeCell ref="AP80:AP81"/>
  </mergeCells>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77" priority="25" stopIfTrue="1" operator="greaterThan">
      <formula>0</formula>
    </cfRule>
  </conditionalFormatting>
  <conditionalFormatting sqref="C31:C32 C38:C40 C53:C55 C106:C110">
    <cfRule type="cellIs" dxfId="76" priority="26" stopIfTrue="1" operator="greaterThanOrEqual">
      <formula>1</formula>
    </cfRule>
  </conditionalFormatting>
  <conditionalFormatting sqref="C53:C55 T18:T29 T43:T52 E44:Q44 E46:M46 E48:J48 E50:R50 E52:G52 T66 T68:T105">
    <cfRule type="cellIs" dxfId="75" priority="24" operator="greaterThan">
      <formula>0</formula>
    </cfRule>
  </conditionalFormatting>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74" priority="20" stopIfTrue="1" operator="greaterThan">
      <formula>0</formula>
    </cfRule>
  </conditionalFormatting>
  <conditionalFormatting sqref="C31:C32 C38:C40 C53:C55 C106:C110">
    <cfRule type="cellIs" dxfId="73" priority="19" stopIfTrue="1" operator="greaterThanOrEqual">
      <formula>1</formula>
    </cfRule>
  </conditionalFormatting>
  <conditionalFormatting sqref="C53:C55 T18:T29 T43:T52 E44:Q44 E46:M46 E48:J48 E50:R50 E52:G52 T66 T68:T105">
    <cfRule type="cellIs" dxfId="72" priority="18" operator="greaterThan">
      <formula>0</formula>
    </cfRule>
  </conditionalFormatting>
  <conditionalFormatting sqref="W66 W68 W70 W72 W74 W76 W78 W80 W84 W86 W90 W92 W94 W96 W98 W100 W102 W104">
    <cfRule type="cellIs" dxfId="71" priority="15" operator="equal">
      <formula>$AQ$66</formula>
    </cfRule>
    <cfRule type="cellIs" dxfId="70" priority="16" operator="equal">
      <formula>$AQ$67</formula>
    </cfRule>
  </conditionalFormatting>
  <conditionalFormatting sqref="C114 E91:H91 E95:K95 E97:G97 E101:G101 E85:J85 E87:R87 E93:P93 E99:N99 E25:J25 E103:M103 E89:R89 C109:C110 E81:K81 E79:J79 E29:J29 E75:R75 E69:O69 E77:H77 T35:T37 E35:E37 T6:T12 C13 E6:E12 E19:G19 E23:R23 E27:O27 E21:H21 C30 T60:T62 E60:E62 C38:C40 C55:C57 C63 E71:M71 E73:R73 E83:O83 R83 E105:I105">
    <cfRule type="cellIs" dxfId="69" priority="5" stopIfTrue="1" operator="greaterThan">
      <formula>0</formula>
    </cfRule>
  </conditionalFormatting>
  <conditionalFormatting sqref="C106:C110 C31:C32 C38:C40 C55:C57 C63">
    <cfRule type="cellIs" dxfId="68" priority="4" stopIfTrue="1" operator="greaterThanOrEqual">
      <formula>1</formula>
    </cfRule>
  </conditionalFormatting>
  <conditionalFormatting sqref="T68:T105 T18:T29 C63 E50:J50 E52:R52 E54:G54 C55:C57 T49:T54 T43:T46 H48:M48 E44:M44 H46:N46">
    <cfRule type="cellIs" dxfId="67" priority="3" operator="greaterThan">
      <formula>0</formula>
    </cfRule>
  </conditionalFormatting>
  <conditionalFormatting sqref="W84 W86 W90 W92 W94 W96 W98 W100 W102 W104 W68 W70 W72 W74 W76 W78 W80 W82">
    <cfRule type="cellIs" dxfId="66" priority="1" operator="equal">
      <formula>$AQ$68</formula>
    </cfRule>
    <cfRule type="cellIs" dxfId="65" priority="2" operator="equal">
      <formula>$AQ$69</formula>
    </cfRule>
  </conditionalFormatting>
  <pageMargins left="0.5" right="0.5" top="0.5" bottom="0.5" header="0.3" footer="0.3"/>
  <pageSetup scale="67" fitToHeight="2" orientation="landscape" horizontalDpi="360" verticalDpi="360" r:id="rId1"/>
  <headerFooter alignWithMargins="0"/>
  <rowBreaks count="1" manualBreakCount="1">
    <brk id="61" max="29" man="1"/>
  </rowBreaks>
</worksheet>
</file>

<file path=xl/worksheets/sheet16.xml><?xml version="1.0" encoding="utf-8"?>
<worksheet xmlns="http://schemas.openxmlformats.org/spreadsheetml/2006/main" xmlns:r="http://schemas.openxmlformats.org/officeDocument/2006/relationships">
  <dimension ref="A1:AQ123"/>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20.7109375" style="6" customWidth="1"/>
    <col min="3" max="3" width="6.7109375" style="6" customWidth="1"/>
    <col min="4" max="4" width="5.28515625" style="6" customWidth="1"/>
    <col min="5" max="12" width="3.7109375" style="6" customWidth="1"/>
    <col min="13" max="13" width="3.85546875" style="6" customWidth="1"/>
    <col min="14" max="18" width="4.28515625" style="6" customWidth="1"/>
    <col min="19" max="19" width="8" style="6" customWidth="1"/>
    <col min="20" max="20" width="7" style="6" customWidth="1"/>
    <col min="21" max="22" width="9.140625" style="6"/>
    <col min="23" max="23" width="8" style="6" bestFit="1" customWidth="1"/>
    <col min="24" max="24" width="8.85546875" style="6" bestFit="1" customWidth="1"/>
    <col min="25" max="25" width="8.85546875" style="6" customWidth="1"/>
    <col min="26" max="26" width="3.7109375" style="6" customWidth="1"/>
    <col min="27" max="31" width="9.140625" style="6" customWidth="1"/>
    <col min="32" max="32" width="9.140625" style="6"/>
    <col min="33" max="37" width="7.7109375" style="6" customWidth="1"/>
    <col min="38" max="39" width="8.7109375" style="6" customWidth="1"/>
    <col min="40" max="40" width="11.28515625" style="6" bestFit="1" customWidth="1"/>
    <col min="41" max="41" width="8.85546875" style="6" bestFit="1" customWidth="1"/>
    <col min="42" max="42" width="7.7109375" style="6" bestFit="1" customWidth="1"/>
    <col min="43" max="43" width="15.85546875" style="6" customWidth="1"/>
    <col min="44" max="16384" width="9.140625" style="6"/>
  </cols>
  <sheetData>
    <row r="1" spans="1:43">
      <c r="A1" s="95" t="s">
        <v>42</v>
      </c>
      <c r="B1" s="1" t="s">
        <v>34</v>
      </c>
      <c r="C1" s="95"/>
      <c r="D1" s="95"/>
      <c r="E1" s="95"/>
      <c r="F1" s="95" t="s">
        <v>37</v>
      </c>
      <c r="G1" s="95"/>
      <c r="H1" s="7"/>
      <c r="I1" s="91" t="s">
        <v>140</v>
      </c>
      <c r="J1" s="95"/>
      <c r="K1" s="95"/>
      <c r="L1" s="140"/>
      <c r="M1" s="140"/>
      <c r="N1" s="95"/>
      <c r="O1" s="95"/>
      <c r="P1" s="95"/>
      <c r="Q1" s="95"/>
      <c r="R1" s="95"/>
      <c r="S1" s="95"/>
      <c r="T1" s="95"/>
      <c r="U1" s="95"/>
      <c r="V1" s="95"/>
      <c r="W1" s="95"/>
      <c r="X1" s="95"/>
      <c r="Y1" s="95"/>
      <c r="Z1" s="95"/>
      <c r="AA1" s="95"/>
      <c r="AB1" s="95"/>
      <c r="AC1" s="95"/>
      <c r="AD1" s="95"/>
      <c r="AE1" s="95"/>
      <c r="AF1" s="256" t="s">
        <v>254</v>
      </c>
      <c r="AG1" s="256"/>
      <c r="AH1" s="256"/>
      <c r="AI1" s="256"/>
      <c r="AJ1" s="256"/>
      <c r="AK1" s="256" t="s">
        <v>67</v>
      </c>
      <c r="AL1" s="255"/>
      <c r="AM1" s="255"/>
      <c r="AN1" s="255"/>
      <c r="AO1" s="256" t="s">
        <v>254</v>
      </c>
      <c r="AP1" s="256"/>
      <c r="AQ1" s="255"/>
    </row>
    <row r="2" spans="1:43">
      <c r="A2" s="95"/>
      <c r="B2" s="1" t="s">
        <v>38</v>
      </c>
      <c r="C2" s="95"/>
      <c r="D2" s="95"/>
      <c r="E2" s="95"/>
      <c r="F2" s="95"/>
      <c r="G2" s="95"/>
      <c r="H2" s="95"/>
      <c r="I2" s="95"/>
      <c r="J2" s="95"/>
      <c r="K2" s="95"/>
      <c r="L2" s="95"/>
      <c r="M2" s="95"/>
      <c r="N2" s="95"/>
      <c r="O2" s="95"/>
      <c r="P2" s="95"/>
      <c r="Q2" s="95"/>
      <c r="R2" s="95"/>
      <c r="S2" s="95"/>
      <c r="T2" s="141" t="s">
        <v>12</v>
      </c>
      <c r="U2" s="142">
        <f>DenStatus!C2</f>
        <v>42514</v>
      </c>
      <c r="V2" s="142"/>
      <c r="W2" s="142"/>
      <c r="X2" s="142"/>
      <c r="Y2" s="142"/>
      <c r="Z2" s="95"/>
      <c r="AA2" s="138" t="s">
        <v>8</v>
      </c>
      <c r="AB2" s="156"/>
      <c r="AC2" s="156"/>
      <c r="AD2" s="136" t="s">
        <v>24</v>
      </c>
      <c r="AE2" s="95"/>
      <c r="AF2" s="95"/>
      <c r="AG2" s="304" t="s">
        <v>17</v>
      </c>
      <c r="AH2" s="305"/>
      <c r="AI2" s="305"/>
      <c r="AJ2" s="305"/>
      <c r="AK2" s="306"/>
      <c r="AL2" s="95"/>
      <c r="AM2" s="95"/>
      <c r="AN2" s="95"/>
      <c r="AO2" s="95"/>
      <c r="AP2" s="95"/>
      <c r="AQ2" s="95"/>
    </row>
    <row r="3" spans="1:43">
      <c r="A3" s="96" t="s">
        <v>68</v>
      </c>
      <c r="B3" s="95"/>
      <c r="C3" s="95"/>
      <c r="D3" s="95"/>
      <c r="E3" s="95"/>
      <c r="F3" s="95"/>
      <c r="G3" s="95"/>
      <c r="H3" s="95"/>
      <c r="I3" s="95"/>
      <c r="J3" s="95"/>
      <c r="K3" s="95"/>
      <c r="L3" s="95"/>
      <c r="M3" s="95"/>
      <c r="N3" s="95"/>
      <c r="O3" s="95"/>
      <c r="P3" s="95"/>
      <c r="Q3" s="95"/>
      <c r="R3" s="95"/>
      <c r="S3" s="95"/>
      <c r="T3" s="95"/>
      <c r="U3" s="95"/>
      <c r="V3" s="95"/>
      <c r="W3" s="95"/>
      <c r="X3" s="95"/>
      <c r="Y3" s="95"/>
      <c r="Z3" s="95"/>
      <c r="AA3" s="32" t="s">
        <v>311</v>
      </c>
      <c r="AB3" s="3"/>
      <c r="AC3" s="3"/>
      <c r="AD3" s="186">
        <v>37429</v>
      </c>
      <c r="AE3" s="95"/>
      <c r="AF3" s="95"/>
      <c r="AG3" s="184" t="s">
        <v>26</v>
      </c>
      <c r="AH3" s="307"/>
      <c r="AI3" s="307"/>
      <c r="AJ3" s="307"/>
      <c r="AK3" s="308"/>
      <c r="AL3" s="95"/>
      <c r="AM3" s="95"/>
      <c r="AN3" s="95"/>
      <c r="AO3" s="95"/>
      <c r="AP3" s="95"/>
      <c r="AQ3" s="95"/>
    </row>
    <row r="4" spans="1:43">
      <c r="A4" s="135" t="s">
        <v>5</v>
      </c>
      <c r="B4" s="135"/>
      <c r="C4" s="135" t="s">
        <v>7</v>
      </c>
      <c r="D4" s="135"/>
      <c r="E4" s="174" t="s">
        <v>33</v>
      </c>
      <c r="F4" s="143"/>
      <c r="G4" s="143"/>
      <c r="H4" s="143"/>
      <c r="I4" s="143"/>
      <c r="J4" s="143"/>
      <c r="K4" s="143"/>
      <c r="L4" s="143"/>
      <c r="M4" s="143"/>
      <c r="N4" s="143"/>
      <c r="O4" s="143"/>
      <c r="P4" s="143"/>
      <c r="Q4" s="143"/>
      <c r="R4" s="143"/>
      <c r="S4" s="406" t="s">
        <v>4</v>
      </c>
      <c r="T4" s="366"/>
      <c r="U4" s="366"/>
      <c r="V4" s="367"/>
      <c r="W4" s="242"/>
      <c r="X4" s="242"/>
      <c r="Y4" s="242"/>
      <c r="Z4" s="95"/>
      <c r="AA4" s="32" t="s">
        <v>312</v>
      </c>
      <c r="AB4" s="3"/>
      <c r="AC4" s="3"/>
      <c r="AD4" s="186">
        <v>37429</v>
      </c>
      <c r="AE4" s="95"/>
      <c r="AF4" s="95"/>
      <c r="AG4" s="157" t="s">
        <v>34</v>
      </c>
      <c r="AH4" s="119" t="s">
        <v>48</v>
      </c>
      <c r="AI4" s="119" t="s">
        <v>165</v>
      </c>
      <c r="AJ4" s="119" t="s">
        <v>211</v>
      </c>
      <c r="AK4" s="157" t="s">
        <v>1</v>
      </c>
      <c r="AL4" s="95"/>
      <c r="AM4" s="95"/>
      <c r="AN4" s="95"/>
      <c r="AO4" s="95"/>
      <c r="AP4" s="95"/>
      <c r="AQ4" s="95"/>
    </row>
    <row r="5" spans="1:43">
      <c r="A5" s="136" t="s">
        <v>43</v>
      </c>
      <c r="B5" s="135" t="s">
        <v>40</v>
      </c>
      <c r="C5" s="136" t="s">
        <v>46</v>
      </c>
      <c r="D5" s="146" t="s">
        <v>16</v>
      </c>
      <c r="E5" s="136">
        <v>1</v>
      </c>
      <c r="F5" s="175"/>
      <c r="G5" s="175"/>
      <c r="H5" s="175"/>
      <c r="I5" s="175"/>
      <c r="J5" s="175"/>
      <c r="K5" s="175"/>
      <c r="L5" s="175"/>
      <c r="M5" s="175"/>
      <c r="N5" s="175"/>
      <c r="O5" s="175"/>
      <c r="P5" s="175"/>
      <c r="Q5" s="175"/>
      <c r="R5" s="175"/>
      <c r="S5" s="136" t="s">
        <v>2</v>
      </c>
      <c r="T5" s="136" t="s">
        <v>31</v>
      </c>
      <c r="U5" s="136" t="s">
        <v>24</v>
      </c>
      <c r="V5" s="50" t="s">
        <v>66</v>
      </c>
      <c r="W5" s="55"/>
      <c r="X5" s="55"/>
      <c r="Y5" s="55"/>
      <c r="Z5" s="95"/>
      <c r="AA5" s="2"/>
      <c r="AB5" s="3"/>
      <c r="AC5" s="3"/>
      <c r="AD5" s="186"/>
      <c r="AE5" s="95"/>
      <c r="AF5" s="95"/>
      <c r="AG5" s="251" t="s">
        <v>49</v>
      </c>
      <c r="AH5" s="148" t="s">
        <v>49</v>
      </c>
      <c r="AI5" s="148" t="s">
        <v>49</v>
      </c>
      <c r="AJ5" s="251" t="s">
        <v>49</v>
      </c>
      <c r="AK5" s="251" t="s">
        <v>50</v>
      </c>
      <c r="AL5" s="95"/>
      <c r="AM5" s="95"/>
      <c r="AN5" s="95"/>
      <c r="AO5" s="95"/>
      <c r="AP5" s="95"/>
      <c r="AQ5" s="95"/>
    </row>
    <row r="6" spans="1:43">
      <c r="A6" s="136">
        <v>1</v>
      </c>
      <c r="B6" s="135" t="str">
        <f>DenStatus!C5</f>
        <v>Scout Oath</v>
      </c>
      <c r="C6" s="136">
        <v>1</v>
      </c>
      <c r="D6" s="295">
        <v>1</v>
      </c>
      <c r="E6" s="5"/>
      <c r="F6" s="295"/>
      <c r="G6" s="175"/>
      <c r="H6" s="175"/>
      <c r="I6" s="175"/>
      <c r="J6" s="175"/>
      <c r="K6" s="175"/>
      <c r="L6" s="175"/>
      <c r="M6" s="175"/>
      <c r="N6" s="175"/>
      <c r="O6" s="175"/>
      <c r="P6" s="175"/>
      <c r="Q6" s="175"/>
      <c r="R6" s="175"/>
      <c r="S6" s="136">
        <f t="shared" ref="S6:S12" si="0">COUNTA(E6:R6)</f>
        <v>0</v>
      </c>
      <c r="T6" s="136">
        <f t="shared" ref="T6:T12" si="1">IF(SUM(AG6:AJ6)&gt;=AK6,1,0)</f>
        <v>0</v>
      </c>
      <c r="U6" s="177"/>
      <c r="V6" s="177"/>
      <c r="W6" s="243"/>
      <c r="X6" s="243"/>
      <c r="Y6" s="243"/>
      <c r="Z6" s="95"/>
      <c r="AA6" s="2"/>
      <c r="AB6" s="3"/>
      <c r="AC6" s="3"/>
      <c r="AD6" s="186"/>
      <c r="AE6" s="95"/>
      <c r="AF6" s="95"/>
      <c r="AG6" s="136">
        <f>IF(S6&gt;=C6,1,0)</f>
        <v>0</v>
      </c>
      <c r="AH6" s="136"/>
      <c r="AI6" s="136"/>
      <c r="AJ6" s="136"/>
      <c r="AK6" s="136">
        <v>1</v>
      </c>
      <c r="AL6" s="95"/>
      <c r="AM6" s="95"/>
      <c r="AN6" s="95"/>
      <c r="AO6" s="95"/>
      <c r="AP6" s="95"/>
      <c r="AQ6" s="95"/>
    </row>
    <row r="7" spans="1:43">
      <c r="A7" s="136">
        <f t="shared" ref="A7:A12" si="2">A6+1</f>
        <v>2</v>
      </c>
      <c r="B7" s="135" t="str">
        <f>DenStatus!C6</f>
        <v>Scout Law</v>
      </c>
      <c r="C7" s="136">
        <v>1</v>
      </c>
      <c r="D7" s="295">
        <v>1</v>
      </c>
      <c r="E7" s="5"/>
      <c r="F7" s="295"/>
      <c r="G7" s="175"/>
      <c r="H7" s="175"/>
      <c r="I7" s="175"/>
      <c r="J7" s="117"/>
      <c r="K7" s="175"/>
      <c r="L7" s="175"/>
      <c r="M7" s="175"/>
      <c r="N7" s="175"/>
      <c r="O7" s="175"/>
      <c r="P7" s="175"/>
      <c r="Q7" s="175"/>
      <c r="R7" s="175"/>
      <c r="S7" s="136">
        <f t="shared" si="0"/>
        <v>0</v>
      </c>
      <c r="T7" s="136">
        <f t="shared" si="1"/>
        <v>0</v>
      </c>
      <c r="U7" s="177"/>
      <c r="V7" s="177"/>
      <c r="W7" s="243"/>
      <c r="X7" s="243"/>
      <c r="Y7" s="243"/>
      <c r="Z7" s="95"/>
      <c r="AA7" s="2"/>
      <c r="AB7" s="3"/>
      <c r="AC7" s="3"/>
      <c r="AD7" s="186"/>
      <c r="AE7" s="95"/>
      <c r="AF7" s="95"/>
      <c r="AG7" s="136">
        <f t="shared" ref="AG7:AG12" si="3">IF(S7&gt;=C7,1,0)</f>
        <v>0</v>
      </c>
      <c r="AH7" s="136"/>
      <c r="AI7" s="136"/>
      <c r="AJ7" s="136"/>
      <c r="AK7" s="136">
        <v>1</v>
      </c>
      <c r="AL7" s="95"/>
      <c r="AM7" s="95"/>
      <c r="AN7" s="95"/>
      <c r="AO7" s="95"/>
      <c r="AP7" s="95"/>
      <c r="AQ7" s="95"/>
    </row>
    <row r="8" spans="1:43">
      <c r="A8" s="136">
        <f t="shared" si="2"/>
        <v>3</v>
      </c>
      <c r="B8" s="135" t="str">
        <f>DenStatus!C7</f>
        <v>Cub Scout Sign</v>
      </c>
      <c r="C8" s="136">
        <v>1</v>
      </c>
      <c r="D8" s="295">
        <v>1</v>
      </c>
      <c r="E8" s="5"/>
      <c r="F8" s="295"/>
      <c r="G8" s="175"/>
      <c r="H8" s="175"/>
      <c r="I8" s="175"/>
      <c r="J8" s="175"/>
      <c r="K8" s="175"/>
      <c r="L8" s="175"/>
      <c r="M8" s="175"/>
      <c r="N8" s="175"/>
      <c r="O8" s="175"/>
      <c r="P8" s="175"/>
      <c r="Q8" s="175"/>
      <c r="R8" s="175"/>
      <c r="S8" s="136">
        <f t="shared" si="0"/>
        <v>0</v>
      </c>
      <c r="T8" s="136">
        <f t="shared" si="1"/>
        <v>0</v>
      </c>
      <c r="U8" s="177"/>
      <c r="V8" s="177"/>
      <c r="W8" s="243"/>
      <c r="X8" s="243"/>
      <c r="Y8" s="243"/>
      <c r="Z8" s="95"/>
      <c r="AA8" s="2"/>
      <c r="AB8" s="3"/>
      <c r="AC8" s="3"/>
      <c r="AD8" s="186"/>
      <c r="AE8" s="95"/>
      <c r="AF8" s="95"/>
      <c r="AG8" s="136">
        <f t="shared" si="3"/>
        <v>0</v>
      </c>
      <c r="AH8" s="136"/>
      <c r="AI8" s="136"/>
      <c r="AJ8" s="136"/>
      <c r="AK8" s="136">
        <v>1</v>
      </c>
      <c r="AL8" s="95"/>
      <c r="AM8" s="95"/>
      <c r="AN8" s="95"/>
      <c r="AO8" s="95"/>
      <c r="AP8" s="95"/>
      <c r="AQ8" s="95"/>
    </row>
    <row r="9" spans="1:43">
      <c r="A9" s="136">
        <f t="shared" si="2"/>
        <v>4</v>
      </c>
      <c r="B9" s="135" t="str">
        <f>DenStatus!C8</f>
        <v>Cub Scout Handshake</v>
      </c>
      <c r="C9" s="136">
        <v>1</v>
      </c>
      <c r="D9" s="295">
        <v>1</v>
      </c>
      <c r="E9" s="5"/>
      <c r="F9" s="295"/>
      <c r="G9" s="175"/>
      <c r="H9" s="175"/>
      <c r="I9" s="175"/>
      <c r="J9" s="175"/>
      <c r="K9" s="175"/>
      <c r="L9" s="175"/>
      <c r="M9" s="175"/>
      <c r="N9" s="175"/>
      <c r="O9" s="175"/>
      <c r="P9" s="175"/>
      <c r="Q9" s="175"/>
      <c r="R9" s="175"/>
      <c r="S9" s="136">
        <f t="shared" si="0"/>
        <v>0</v>
      </c>
      <c r="T9" s="136">
        <f t="shared" si="1"/>
        <v>0</v>
      </c>
      <c r="U9" s="177"/>
      <c r="V9" s="177"/>
      <c r="W9" s="243"/>
      <c r="X9" s="243"/>
      <c r="Y9" s="243"/>
      <c r="Z9" s="95"/>
      <c r="AA9" s="2"/>
      <c r="AB9" s="3"/>
      <c r="AC9" s="3"/>
      <c r="AD9" s="186"/>
      <c r="AE9" s="95"/>
      <c r="AF9" s="95"/>
      <c r="AG9" s="136">
        <f t="shared" si="3"/>
        <v>0</v>
      </c>
      <c r="AH9" s="136"/>
      <c r="AI9" s="136"/>
      <c r="AJ9" s="136"/>
      <c r="AK9" s="136">
        <v>1</v>
      </c>
      <c r="AL9" s="95"/>
      <c r="AM9" s="95"/>
      <c r="AN9" s="95"/>
      <c r="AO9" s="95"/>
      <c r="AP9" s="95"/>
      <c r="AQ9" s="95"/>
    </row>
    <row r="10" spans="1:43">
      <c r="A10" s="136">
        <f t="shared" si="2"/>
        <v>5</v>
      </c>
      <c r="B10" s="135" t="str">
        <f>DenStatus!C9</f>
        <v>Cub Scout Motto</v>
      </c>
      <c r="C10" s="136">
        <v>1</v>
      </c>
      <c r="D10" s="295">
        <v>1</v>
      </c>
      <c r="E10" s="5"/>
      <c r="F10" s="295"/>
      <c r="G10" s="175"/>
      <c r="H10" s="175"/>
      <c r="I10" s="175"/>
      <c r="J10" s="175"/>
      <c r="K10" s="175"/>
      <c r="L10" s="175"/>
      <c r="M10" s="175"/>
      <c r="N10" s="175"/>
      <c r="O10" s="175"/>
      <c r="P10" s="175"/>
      <c r="Q10" s="175"/>
      <c r="R10" s="175"/>
      <c r="S10" s="136">
        <f t="shared" si="0"/>
        <v>0</v>
      </c>
      <c r="T10" s="136">
        <f t="shared" si="1"/>
        <v>0</v>
      </c>
      <c r="U10" s="177"/>
      <c r="V10" s="177"/>
      <c r="W10" s="243"/>
      <c r="X10" s="243"/>
      <c r="Y10" s="243"/>
      <c r="Z10" s="95"/>
      <c r="AA10" s="2"/>
      <c r="AB10" s="3"/>
      <c r="AC10" s="3"/>
      <c r="AD10" s="186"/>
      <c r="AE10" s="95"/>
      <c r="AF10" s="95"/>
      <c r="AG10" s="136">
        <f t="shared" si="3"/>
        <v>0</v>
      </c>
      <c r="AH10" s="136"/>
      <c r="AI10" s="136"/>
      <c r="AJ10" s="136"/>
      <c r="AK10" s="136">
        <v>1</v>
      </c>
      <c r="AL10" s="95"/>
      <c r="AM10" s="95"/>
      <c r="AN10" s="95"/>
      <c r="AO10" s="95"/>
      <c r="AP10" s="95"/>
      <c r="AQ10" s="95"/>
    </row>
    <row r="11" spans="1:43">
      <c r="A11" s="136">
        <f t="shared" si="2"/>
        <v>6</v>
      </c>
      <c r="B11" s="135" t="str">
        <f>DenStatus!C10</f>
        <v>Cub Scout Salute</v>
      </c>
      <c r="C11" s="136">
        <v>1</v>
      </c>
      <c r="D11" s="295">
        <v>1</v>
      </c>
      <c r="E11" s="5"/>
      <c r="F11" s="295"/>
      <c r="G11" s="175"/>
      <c r="H11" s="175"/>
      <c r="I11" s="175"/>
      <c r="J11" s="175"/>
      <c r="K11" s="175"/>
      <c r="L11" s="175"/>
      <c r="M11" s="175"/>
      <c r="N11" s="175"/>
      <c r="O11" s="175"/>
      <c r="P11" s="175"/>
      <c r="Q11" s="175"/>
      <c r="R11" s="175"/>
      <c r="S11" s="136">
        <f t="shared" si="0"/>
        <v>0</v>
      </c>
      <c r="T11" s="136">
        <f t="shared" si="1"/>
        <v>0</v>
      </c>
      <c r="U11" s="177"/>
      <c r="V11" s="177"/>
      <c r="W11" s="243"/>
      <c r="X11" s="243"/>
      <c r="Y11" s="243"/>
      <c r="Z11" s="95"/>
      <c r="AA11" s="2"/>
      <c r="AB11" s="3"/>
      <c r="AC11" s="3"/>
      <c r="AD11" s="186"/>
      <c r="AE11" s="95"/>
      <c r="AF11" s="95"/>
      <c r="AG11" s="136">
        <f t="shared" si="3"/>
        <v>0</v>
      </c>
      <c r="AH11" s="136"/>
      <c r="AI11" s="136"/>
      <c r="AJ11" s="136"/>
      <c r="AK11" s="136">
        <v>1</v>
      </c>
      <c r="AL11" s="95"/>
      <c r="AM11" s="95"/>
      <c r="AN11" s="95"/>
      <c r="AO11" s="95"/>
      <c r="AP11" s="95"/>
      <c r="AQ11" s="95"/>
    </row>
    <row r="12" spans="1:43" ht="13.5" thickBot="1">
      <c r="A12" s="258">
        <f t="shared" si="2"/>
        <v>7</v>
      </c>
      <c r="B12" s="185" t="str">
        <f>DenStatus!C11</f>
        <v>Child Protection</v>
      </c>
      <c r="C12" s="258">
        <v>1</v>
      </c>
      <c r="D12" s="259">
        <v>1</v>
      </c>
      <c r="E12" s="179"/>
      <c r="F12" s="259"/>
      <c r="G12" s="260"/>
      <c r="H12" s="260"/>
      <c r="I12" s="260"/>
      <c r="J12" s="260"/>
      <c r="K12" s="260"/>
      <c r="L12" s="260"/>
      <c r="M12" s="260"/>
      <c r="N12" s="260"/>
      <c r="O12" s="260"/>
      <c r="P12" s="260"/>
      <c r="Q12" s="260"/>
      <c r="R12" s="260"/>
      <c r="S12" s="258">
        <f t="shared" si="0"/>
        <v>0</v>
      </c>
      <c r="T12" s="258">
        <f t="shared" si="1"/>
        <v>0</v>
      </c>
      <c r="U12" s="261"/>
      <c r="V12" s="261"/>
      <c r="W12" s="243"/>
      <c r="X12" s="243"/>
      <c r="Y12" s="243"/>
      <c r="Z12" s="95"/>
      <c r="AA12" s="2"/>
      <c r="AB12" s="3"/>
      <c r="AC12" s="3"/>
      <c r="AD12" s="186"/>
      <c r="AE12" s="95"/>
      <c r="AF12" s="95"/>
      <c r="AG12" s="136">
        <f t="shared" si="3"/>
        <v>0</v>
      </c>
      <c r="AH12" s="136"/>
      <c r="AI12" s="136"/>
      <c r="AJ12" s="136"/>
      <c r="AK12" s="136">
        <v>1</v>
      </c>
      <c r="AL12" s="95"/>
      <c r="AM12" s="95"/>
      <c r="AN12" s="95"/>
      <c r="AO12" s="95"/>
      <c r="AP12" s="95"/>
      <c r="AQ12" s="95"/>
    </row>
    <row r="13" spans="1:43">
      <c r="A13" s="192"/>
      <c r="B13" s="148" t="s">
        <v>60</v>
      </c>
      <c r="C13" s="149">
        <f>IF(SUM(T6:T12)&gt;=7,"X",0)</f>
        <v>0</v>
      </c>
      <c r="D13" s="223" t="s">
        <v>284</v>
      </c>
      <c r="E13" s="145"/>
      <c r="F13" s="152"/>
      <c r="G13" s="152"/>
      <c r="H13" s="152"/>
      <c r="I13" s="152"/>
      <c r="J13" s="152"/>
      <c r="K13" s="152"/>
      <c r="L13" s="152"/>
      <c r="M13" s="152"/>
      <c r="N13" s="152"/>
      <c r="O13" s="152"/>
      <c r="P13" s="152"/>
      <c r="Q13" s="152"/>
      <c r="R13" s="152"/>
      <c r="S13" s="152"/>
      <c r="T13" s="152"/>
      <c r="U13" s="178"/>
      <c r="V13" s="155"/>
      <c r="W13" s="155"/>
      <c r="X13" s="155"/>
      <c r="Y13" s="155"/>
      <c r="Z13" s="95"/>
      <c r="AA13" s="2"/>
      <c r="AB13" s="3"/>
      <c r="AC13" s="3"/>
      <c r="AD13" s="186"/>
      <c r="AE13" s="95"/>
      <c r="AF13" s="95"/>
      <c r="AG13" s="95"/>
      <c r="AH13" s="95"/>
      <c r="AI13" s="95"/>
      <c r="AJ13" s="95"/>
      <c r="AK13" s="95"/>
      <c r="AL13" s="95"/>
      <c r="AM13" s="95"/>
      <c r="AN13" s="95"/>
      <c r="AO13" s="95"/>
      <c r="AP13" s="95"/>
      <c r="AQ13" s="95"/>
    </row>
    <row r="14" spans="1:43">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2"/>
      <c r="AB14" s="3"/>
      <c r="AC14" s="3"/>
      <c r="AD14" s="186"/>
      <c r="AE14" s="95"/>
      <c r="AF14" s="95"/>
      <c r="AG14" s="104" t="s">
        <v>112</v>
      </c>
      <c r="AH14" s="105"/>
      <c r="AI14" s="105"/>
      <c r="AJ14" s="143"/>
      <c r="AK14" s="144"/>
      <c r="AL14" s="95"/>
      <c r="AM14" s="95"/>
      <c r="AN14" s="95"/>
      <c r="AO14" s="95"/>
      <c r="AP14" s="95"/>
      <c r="AQ14" s="95"/>
    </row>
    <row r="15" spans="1:43">
      <c r="A15" s="96" t="s">
        <v>317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2"/>
      <c r="AB15" s="3"/>
      <c r="AC15" s="3"/>
      <c r="AD15" s="186"/>
      <c r="AE15" s="95"/>
      <c r="AF15" s="95"/>
      <c r="AG15" s="138" t="s">
        <v>26</v>
      </c>
      <c r="AH15" s="143"/>
      <c r="AI15" s="143"/>
      <c r="AJ15" s="143"/>
      <c r="AK15" s="144"/>
      <c r="AL15" s="95"/>
      <c r="AM15" s="95"/>
      <c r="AN15" s="95"/>
      <c r="AO15" s="95"/>
      <c r="AP15" s="95"/>
      <c r="AQ15" s="95"/>
    </row>
    <row r="16" spans="1:43">
      <c r="A16" s="49" t="s">
        <v>54</v>
      </c>
      <c r="B16" s="135"/>
      <c r="C16" s="135" t="s">
        <v>7</v>
      </c>
      <c r="D16" s="135"/>
      <c r="E16" s="138" t="s">
        <v>33</v>
      </c>
      <c r="F16" s="143"/>
      <c r="G16" s="143"/>
      <c r="H16" s="143"/>
      <c r="I16" s="143"/>
      <c r="J16" s="143"/>
      <c r="K16" s="143"/>
      <c r="L16" s="143"/>
      <c r="M16" s="143"/>
      <c r="N16" s="143"/>
      <c r="O16" s="143"/>
      <c r="P16" s="143"/>
      <c r="Q16" s="143"/>
      <c r="R16" s="143"/>
      <c r="S16" s="365" t="s">
        <v>57</v>
      </c>
      <c r="T16" s="366"/>
      <c r="U16" s="366"/>
      <c r="V16" s="367"/>
      <c r="W16" s="242"/>
      <c r="X16" s="242"/>
      <c r="Y16" s="242"/>
      <c r="Z16" s="95"/>
      <c r="AA16" s="2"/>
      <c r="AB16" s="3"/>
      <c r="AC16" s="3"/>
      <c r="AD16" s="186"/>
      <c r="AE16" s="95"/>
      <c r="AF16" s="95"/>
      <c r="AG16" s="157" t="s">
        <v>34</v>
      </c>
      <c r="AH16" s="119" t="s">
        <v>48</v>
      </c>
      <c r="AI16" s="119" t="s">
        <v>165</v>
      </c>
      <c r="AJ16" s="119" t="s">
        <v>211</v>
      </c>
      <c r="AK16" s="157" t="s">
        <v>1</v>
      </c>
      <c r="AL16" s="95"/>
      <c r="AM16" s="95"/>
      <c r="AN16" s="95"/>
      <c r="AO16" s="95"/>
      <c r="AP16" s="95"/>
      <c r="AQ16" s="95"/>
    </row>
    <row r="17" spans="1:43">
      <c r="A17" s="136" t="s">
        <v>43</v>
      </c>
      <c r="B17" s="135" t="s">
        <v>40</v>
      </c>
      <c r="C17" s="136" t="s">
        <v>46</v>
      </c>
      <c r="D17" s="136" t="s">
        <v>16</v>
      </c>
      <c r="E17" s="295"/>
      <c r="F17" s="175"/>
      <c r="G17" s="175"/>
      <c r="H17" s="175"/>
      <c r="I17" s="175"/>
      <c r="J17" s="175"/>
      <c r="K17" s="175"/>
      <c r="L17" s="175"/>
      <c r="M17" s="175"/>
      <c r="N17" s="175"/>
      <c r="O17" s="175"/>
      <c r="P17" s="175"/>
      <c r="Q17" s="175"/>
      <c r="R17" s="175"/>
      <c r="S17" s="149" t="s">
        <v>2</v>
      </c>
      <c r="T17" s="149" t="s">
        <v>31</v>
      </c>
      <c r="U17" s="149" t="s">
        <v>24</v>
      </c>
      <c r="V17" s="50" t="s">
        <v>66</v>
      </c>
      <c r="W17" s="55"/>
      <c r="X17" s="55"/>
      <c r="Y17" s="55"/>
      <c r="Z17" s="95"/>
      <c r="AA17" s="2"/>
      <c r="AB17" s="3"/>
      <c r="AC17" s="3"/>
      <c r="AD17" s="186"/>
      <c r="AE17" s="95"/>
      <c r="AF17" s="95"/>
      <c r="AG17" s="251" t="s">
        <v>49</v>
      </c>
      <c r="AH17" s="148" t="s">
        <v>49</v>
      </c>
      <c r="AI17" s="148" t="s">
        <v>49</v>
      </c>
      <c r="AJ17" s="251" t="s">
        <v>49</v>
      </c>
      <c r="AK17" s="251" t="s">
        <v>50</v>
      </c>
      <c r="AL17" s="95"/>
      <c r="AM17" s="95"/>
      <c r="AN17" s="95"/>
      <c r="AO17" s="95"/>
      <c r="AP17" s="95"/>
      <c r="AQ17" s="95"/>
    </row>
    <row r="18" spans="1:43">
      <c r="A18" s="357">
        <v>1</v>
      </c>
      <c r="B18" s="400" t="str">
        <f>DenStatus!C15</f>
        <v>Cast Iron Chef</v>
      </c>
      <c r="C18" s="357">
        <v>2</v>
      </c>
      <c r="D18" s="357">
        <v>3</v>
      </c>
      <c r="E18" s="136">
        <v>1</v>
      </c>
      <c r="F18" s="136">
        <v>2</v>
      </c>
      <c r="G18" s="136">
        <v>3</v>
      </c>
      <c r="H18" s="203"/>
      <c r="I18" s="203"/>
      <c r="J18" s="203"/>
      <c r="K18" s="203"/>
      <c r="L18" s="203"/>
      <c r="M18" s="203"/>
      <c r="N18" s="203"/>
      <c r="O18" s="203"/>
      <c r="P18" s="203"/>
      <c r="Q18" s="203"/>
      <c r="R18" s="203"/>
      <c r="S18" s="357">
        <f>COUNTA(E19:R19)</f>
        <v>0</v>
      </c>
      <c r="T18" s="357">
        <f>IF(SUM(AG18:AJ19)&gt;=AK18,1,0)</f>
        <v>0</v>
      </c>
      <c r="U18" s="377"/>
      <c r="V18" s="377"/>
      <c r="W18" s="244"/>
      <c r="X18" s="244"/>
      <c r="Y18" s="244"/>
      <c r="Z18" s="95"/>
      <c r="AA18" s="2"/>
      <c r="AB18" s="3"/>
      <c r="AC18" s="3"/>
      <c r="AD18" s="186"/>
      <c r="AE18" s="95"/>
      <c r="AF18" s="95"/>
      <c r="AG18" s="357">
        <f>IF(COUNTA(E19:F19)&gt;=2,1,0)</f>
        <v>0</v>
      </c>
      <c r="AH18" s="357"/>
      <c r="AI18" s="357"/>
      <c r="AJ18" s="357"/>
      <c r="AK18" s="357">
        <v>1</v>
      </c>
      <c r="AL18" s="95"/>
      <c r="AM18" s="95"/>
      <c r="AN18" s="95"/>
      <c r="AO18" s="95"/>
      <c r="AP18" s="95"/>
      <c r="AQ18" s="95"/>
    </row>
    <row r="19" spans="1:43" ht="13.5" thickBot="1">
      <c r="A19" s="394"/>
      <c r="B19" s="396"/>
      <c r="C19" s="394"/>
      <c r="D19" s="356"/>
      <c r="E19" s="179"/>
      <c r="F19" s="179"/>
      <c r="G19" s="179"/>
      <c r="H19" s="210"/>
      <c r="I19" s="210"/>
      <c r="J19" s="210"/>
      <c r="K19" s="210"/>
      <c r="L19" s="210"/>
      <c r="M19" s="210"/>
      <c r="N19" s="197"/>
      <c r="O19" s="197"/>
      <c r="P19" s="197"/>
      <c r="Q19" s="197"/>
      <c r="R19" s="197"/>
      <c r="S19" s="356"/>
      <c r="T19" s="356"/>
      <c r="U19" s="376"/>
      <c r="V19" s="376"/>
      <c r="W19" s="244"/>
      <c r="X19" s="244"/>
      <c r="Y19" s="244"/>
      <c r="Z19" s="95"/>
      <c r="AA19" s="2"/>
      <c r="AB19" s="3"/>
      <c r="AC19" s="3"/>
      <c r="AD19" s="186"/>
      <c r="AE19" s="95"/>
      <c r="AF19" s="95"/>
      <c r="AG19" s="343"/>
      <c r="AH19" s="343"/>
      <c r="AI19" s="343"/>
      <c r="AJ19" s="343"/>
      <c r="AK19" s="343"/>
      <c r="AL19" s="95"/>
      <c r="AM19" s="95"/>
      <c r="AN19" s="95"/>
      <c r="AO19" s="95"/>
      <c r="AP19" s="95"/>
      <c r="AQ19" s="95"/>
    </row>
    <row r="20" spans="1:43">
      <c r="A20" s="360">
        <f>A18+1</f>
        <v>2</v>
      </c>
      <c r="B20" s="390" t="str">
        <f>DenStatus!C16</f>
        <v>Duty to God &amp; You</v>
      </c>
      <c r="C20" s="342">
        <v>3</v>
      </c>
      <c r="D20" s="360">
        <v>4</v>
      </c>
      <c r="E20" s="180">
        <v>1</v>
      </c>
      <c r="F20" s="180">
        <v>2</v>
      </c>
      <c r="G20" s="180">
        <v>3</v>
      </c>
      <c r="H20" s="180">
        <v>4</v>
      </c>
      <c r="I20" s="200"/>
      <c r="J20" s="201"/>
      <c r="K20" s="201"/>
      <c r="L20" s="201"/>
      <c r="M20" s="201"/>
      <c r="N20" s="199"/>
      <c r="O20" s="199"/>
      <c r="P20" s="199"/>
      <c r="Q20" s="199"/>
      <c r="R20" s="199"/>
      <c r="S20" s="360">
        <f>COUNTA(E21:R21)</f>
        <v>0</v>
      </c>
      <c r="T20" s="360">
        <f>IF(SUM(AG20:AJ21)&gt;=AK20,1,0)</f>
        <v>0</v>
      </c>
      <c r="U20" s="375"/>
      <c r="V20" s="375"/>
      <c r="W20" s="244"/>
      <c r="X20" s="244"/>
      <c r="Y20" s="244"/>
      <c r="Z20" s="95"/>
      <c r="AA20" s="2"/>
      <c r="AB20" s="3"/>
      <c r="AC20" s="3"/>
      <c r="AD20" s="186"/>
      <c r="AE20" s="95"/>
      <c r="AF20" s="95"/>
      <c r="AG20" s="360">
        <f>IF(COUNTA(E21)&gt;=1,1,0)</f>
        <v>0</v>
      </c>
      <c r="AH20" s="360">
        <f>IF(COUNTA(F21:H21)&gt;=2,1,0)</f>
        <v>0</v>
      </c>
      <c r="AI20" s="360"/>
      <c r="AJ20" s="360"/>
      <c r="AK20" s="360">
        <v>2</v>
      </c>
      <c r="AL20" s="95"/>
      <c r="AM20" s="95"/>
      <c r="AN20" s="95"/>
      <c r="AO20" s="95"/>
      <c r="AP20" s="95"/>
      <c r="AQ20" s="95"/>
    </row>
    <row r="21" spans="1:43" ht="13.5" thickBot="1">
      <c r="A21" s="394"/>
      <c r="B21" s="396"/>
      <c r="C21" s="394"/>
      <c r="D21" s="356"/>
      <c r="E21" s="179"/>
      <c r="F21" s="179"/>
      <c r="G21" s="179"/>
      <c r="H21" s="179"/>
      <c r="I21" s="196"/>
      <c r="J21" s="197"/>
      <c r="K21" s="197"/>
      <c r="L21" s="197"/>
      <c r="M21" s="197"/>
      <c r="N21" s="197"/>
      <c r="O21" s="197"/>
      <c r="P21" s="197"/>
      <c r="Q21" s="197"/>
      <c r="R21" s="197"/>
      <c r="S21" s="394"/>
      <c r="T21" s="394"/>
      <c r="U21" s="376"/>
      <c r="V21" s="376"/>
      <c r="W21" s="244"/>
      <c r="X21" s="244"/>
      <c r="Y21" s="244"/>
      <c r="Z21" s="95"/>
      <c r="AA21" s="2"/>
      <c r="AB21" s="3"/>
      <c r="AC21" s="3"/>
      <c r="AD21" s="186"/>
      <c r="AE21" s="95"/>
      <c r="AF21" s="95"/>
      <c r="AG21" s="343"/>
      <c r="AH21" s="343"/>
      <c r="AI21" s="343"/>
      <c r="AJ21" s="343"/>
      <c r="AK21" s="343"/>
      <c r="AL21" s="95"/>
      <c r="AM21" s="95"/>
      <c r="AN21" s="95"/>
      <c r="AO21" s="95"/>
      <c r="AP21" s="95"/>
      <c r="AQ21" s="95"/>
    </row>
    <row r="22" spans="1:43">
      <c r="A22" s="360">
        <f>A20+1</f>
        <v>3</v>
      </c>
      <c r="B22" s="390" t="str">
        <f>DenStatus!C17</f>
        <v>First Responder</v>
      </c>
      <c r="C22" s="392" t="s">
        <v>318</v>
      </c>
      <c r="D22" s="360">
        <v>16</v>
      </c>
      <c r="E22" s="180">
        <v>1</v>
      </c>
      <c r="F22" s="180" t="s">
        <v>150</v>
      </c>
      <c r="G22" s="180" t="s">
        <v>151</v>
      </c>
      <c r="H22" s="180" t="s">
        <v>152</v>
      </c>
      <c r="I22" s="180" t="s">
        <v>153</v>
      </c>
      <c r="J22" s="182" t="s">
        <v>172</v>
      </c>
      <c r="K22" s="182">
        <v>3</v>
      </c>
      <c r="L22" s="182">
        <v>4</v>
      </c>
      <c r="M22" s="182" t="s">
        <v>200</v>
      </c>
      <c r="N22" s="182" t="s">
        <v>201</v>
      </c>
      <c r="O22" s="182" t="s">
        <v>202</v>
      </c>
      <c r="P22" s="182" t="s">
        <v>203</v>
      </c>
      <c r="Q22" s="182" t="s">
        <v>204</v>
      </c>
      <c r="R22" s="182" t="s">
        <v>205</v>
      </c>
      <c r="S22" s="360">
        <f>SUM(COUNTA(E23:R23)+COUNTA(E25:R25))</f>
        <v>0</v>
      </c>
      <c r="T22" s="360">
        <f>IF(AG22&gt;=1,(IF(SUM(AH22:AJ25)&gt;=5,1,0)),0)</f>
        <v>0</v>
      </c>
      <c r="U22" s="340"/>
      <c r="V22" s="375"/>
      <c r="W22" s="244"/>
      <c r="X22" s="244"/>
      <c r="Y22" s="244"/>
      <c r="Z22" s="95"/>
      <c r="AA22" s="2"/>
      <c r="AB22" s="3"/>
      <c r="AC22" s="3"/>
      <c r="AD22" s="186"/>
      <c r="AE22" s="95"/>
      <c r="AF22" s="95"/>
      <c r="AG22" s="360">
        <f>IF(COUNTA(E23)&gt;=1,1,0)</f>
        <v>0</v>
      </c>
      <c r="AH22" s="360">
        <f>IF(COUNTA(F23:J23)&gt;=5,1,0)</f>
        <v>0</v>
      </c>
      <c r="AI22" s="360">
        <f>COUNTA(K23:L23)+COUNTA(H25:J25)</f>
        <v>0</v>
      </c>
      <c r="AJ22" s="360">
        <f>IF((COUNTA(M23:R23)+COUNTA(E25:G25))&gt;=5,1,0)</f>
        <v>0</v>
      </c>
      <c r="AK22" s="360">
        <v>6</v>
      </c>
      <c r="AL22" s="95"/>
      <c r="AM22" s="95"/>
      <c r="AN22" s="95"/>
      <c r="AO22" s="95"/>
      <c r="AP22" s="95"/>
      <c r="AQ22" s="95"/>
    </row>
    <row r="23" spans="1:43" ht="13.5" thickBot="1">
      <c r="A23" s="389"/>
      <c r="B23" s="391"/>
      <c r="C23" s="389"/>
      <c r="D23" s="344"/>
      <c r="E23" s="179"/>
      <c r="F23" s="179"/>
      <c r="G23" s="179"/>
      <c r="H23" s="179"/>
      <c r="I23" s="179"/>
      <c r="J23" s="179"/>
      <c r="K23" s="179"/>
      <c r="L23" s="179"/>
      <c r="M23" s="179"/>
      <c r="N23" s="179"/>
      <c r="O23" s="179"/>
      <c r="P23" s="179"/>
      <c r="Q23" s="179"/>
      <c r="R23" s="179"/>
      <c r="S23" s="389"/>
      <c r="T23" s="389"/>
      <c r="U23" s="393"/>
      <c r="V23" s="393"/>
      <c r="W23" s="244"/>
      <c r="X23" s="244"/>
      <c r="Y23" s="244"/>
      <c r="Z23" s="95"/>
      <c r="AA23" s="2"/>
      <c r="AB23" s="3"/>
      <c r="AC23" s="3"/>
      <c r="AD23" s="186"/>
      <c r="AE23" s="95"/>
      <c r="AF23" s="95"/>
      <c r="AG23" s="328"/>
      <c r="AH23" s="328"/>
      <c r="AI23" s="328"/>
      <c r="AJ23" s="328"/>
      <c r="AK23" s="328"/>
      <c r="AL23" s="95"/>
      <c r="AM23" s="95"/>
      <c r="AN23" s="95"/>
      <c r="AO23" s="95"/>
      <c r="AP23" s="95"/>
      <c r="AQ23" s="95"/>
    </row>
    <row r="24" spans="1:43">
      <c r="A24" s="344"/>
      <c r="B24" s="346"/>
      <c r="C24" s="344"/>
      <c r="D24" s="344"/>
      <c r="E24" s="53" t="s">
        <v>206</v>
      </c>
      <c r="F24" s="53" t="s">
        <v>207</v>
      </c>
      <c r="G24" s="53" t="s">
        <v>208</v>
      </c>
      <c r="H24" s="53">
        <v>6</v>
      </c>
      <c r="I24" s="53">
        <v>7</v>
      </c>
      <c r="J24" s="53">
        <v>8</v>
      </c>
      <c r="K24" s="201"/>
      <c r="L24" s="201"/>
      <c r="M24" s="201"/>
      <c r="N24" s="201"/>
      <c r="O24" s="201"/>
      <c r="P24" s="201"/>
      <c r="Q24" s="201"/>
      <c r="R24" s="55"/>
      <c r="S24" s="344"/>
      <c r="T24" s="344"/>
      <c r="U24" s="328"/>
      <c r="V24" s="328"/>
      <c r="W24" s="245"/>
      <c r="X24" s="245"/>
      <c r="Y24" s="245"/>
      <c r="Z24" s="95"/>
      <c r="AA24" s="2"/>
      <c r="AB24" s="3"/>
      <c r="AC24" s="3"/>
      <c r="AD24" s="186"/>
      <c r="AE24" s="95"/>
      <c r="AF24" s="95"/>
      <c r="AG24" s="328"/>
      <c r="AH24" s="328"/>
      <c r="AI24" s="328"/>
      <c r="AJ24" s="328"/>
      <c r="AK24" s="328"/>
      <c r="AL24" s="95"/>
      <c r="AM24" s="95"/>
      <c r="AN24" s="95"/>
      <c r="AO24" s="95"/>
      <c r="AP24" s="95"/>
      <c r="AQ24" s="95"/>
    </row>
    <row r="25" spans="1:43" ht="13.5" thickBot="1">
      <c r="A25" s="356"/>
      <c r="B25" s="387"/>
      <c r="C25" s="356"/>
      <c r="D25" s="356"/>
      <c r="E25" s="179"/>
      <c r="F25" s="179"/>
      <c r="G25" s="179"/>
      <c r="H25" s="179"/>
      <c r="I25" s="179"/>
      <c r="J25" s="179"/>
      <c r="K25" s="210"/>
      <c r="L25" s="210"/>
      <c r="M25" s="210"/>
      <c r="N25" s="210"/>
      <c r="O25" s="210"/>
      <c r="P25" s="210"/>
      <c r="Q25" s="210"/>
      <c r="R25" s="55"/>
      <c r="S25" s="356"/>
      <c r="T25" s="356"/>
      <c r="U25" s="343"/>
      <c r="V25" s="343"/>
      <c r="W25" s="245"/>
      <c r="X25" s="245"/>
      <c r="Y25" s="245"/>
      <c r="Z25" s="95"/>
      <c r="AA25" s="2"/>
      <c r="AB25" s="3"/>
      <c r="AC25" s="3"/>
      <c r="AD25" s="186"/>
      <c r="AE25" s="95"/>
      <c r="AF25" s="95"/>
      <c r="AG25" s="343"/>
      <c r="AH25" s="343"/>
      <c r="AI25" s="343"/>
      <c r="AJ25" s="343"/>
      <c r="AK25" s="343"/>
      <c r="AL25" s="95"/>
      <c r="AM25" s="95"/>
      <c r="AN25" s="95"/>
      <c r="AO25" s="95"/>
      <c r="AP25" s="95"/>
      <c r="AQ25" s="95"/>
    </row>
    <row r="26" spans="1:43" ht="12.75" customHeight="1">
      <c r="A26" s="360">
        <f>A22+1</f>
        <v>4</v>
      </c>
      <c r="B26" s="401" t="str">
        <f>DenStatus!C18</f>
        <v>Stronger, Faster, Higher</v>
      </c>
      <c r="C26" s="360">
        <v>9</v>
      </c>
      <c r="D26" s="360">
        <v>11</v>
      </c>
      <c r="E26" s="180">
        <v>1</v>
      </c>
      <c r="F26" s="180" t="s">
        <v>150</v>
      </c>
      <c r="G26" s="180" t="s">
        <v>151</v>
      </c>
      <c r="H26" s="180" t="s">
        <v>152</v>
      </c>
      <c r="I26" s="180" t="s">
        <v>153</v>
      </c>
      <c r="J26" s="180" t="s">
        <v>172</v>
      </c>
      <c r="K26" s="182" t="s">
        <v>173</v>
      </c>
      <c r="L26" s="182">
        <v>3</v>
      </c>
      <c r="M26" s="182">
        <v>4</v>
      </c>
      <c r="N26" s="182">
        <v>5</v>
      </c>
      <c r="O26" s="182">
        <v>6</v>
      </c>
      <c r="P26" s="201"/>
      <c r="Q26" s="201"/>
      <c r="R26" s="201"/>
      <c r="S26" s="360">
        <f>COUNTA(E27:R27)</f>
        <v>0</v>
      </c>
      <c r="T26" s="360">
        <f>IF(SUM(AG26:AJ27)&gt;=AK26,1,0)</f>
        <v>0</v>
      </c>
      <c r="U26" s="375"/>
      <c r="V26" s="375"/>
      <c r="W26" s="244"/>
      <c r="X26" s="244"/>
      <c r="Y26" s="244"/>
      <c r="Z26" s="95"/>
      <c r="AA26" s="2"/>
      <c r="AB26" s="3"/>
      <c r="AC26" s="3"/>
      <c r="AD26" s="186"/>
      <c r="AE26" s="95"/>
      <c r="AF26" s="95"/>
      <c r="AG26" s="360">
        <f>IF(COUNTA(E27:L27)&gt;=8,1,0)</f>
        <v>0</v>
      </c>
      <c r="AH26" s="360">
        <f>IF(COUNTA(M27:O27)&gt;=1,1,0)</f>
        <v>0</v>
      </c>
      <c r="AI26" s="360"/>
      <c r="AJ26" s="360"/>
      <c r="AK26" s="360">
        <v>2</v>
      </c>
      <c r="AL26" s="95"/>
      <c r="AM26" s="95"/>
      <c r="AN26" s="95"/>
      <c r="AO26" s="95"/>
      <c r="AP26" s="95"/>
      <c r="AQ26" s="95"/>
    </row>
    <row r="27" spans="1:43" ht="13.5" thickBot="1">
      <c r="A27" s="356"/>
      <c r="B27" s="387"/>
      <c r="C27" s="356"/>
      <c r="D27" s="356"/>
      <c r="E27" s="183"/>
      <c r="F27" s="183"/>
      <c r="G27" s="183"/>
      <c r="H27" s="183"/>
      <c r="I27" s="183"/>
      <c r="J27" s="183"/>
      <c r="K27" s="183"/>
      <c r="L27" s="183"/>
      <c r="M27" s="183"/>
      <c r="N27" s="183"/>
      <c r="O27" s="183"/>
      <c r="P27" s="205"/>
      <c r="Q27" s="205"/>
      <c r="R27" s="205"/>
      <c r="S27" s="356"/>
      <c r="T27" s="356"/>
      <c r="U27" s="376"/>
      <c r="V27" s="376"/>
      <c r="W27" s="244"/>
      <c r="X27" s="244"/>
      <c r="Y27" s="244"/>
      <c r="Z27" s="95"/>
      <c r="AA27" s="2"/>
      <c r="AB27" s="3"/>
      <c r="AC27" s="3"/>
      <c r="AD27" s="186"/>
      <c r="AE27" s="95"/>
      <c r="AF27" s="95"/>
      <c r="AG27" s="343"/>
      <c r="AH27" s="343"/>
      <c r="AI27" s="343"/>
      <c r="AJ27" s="343"/>
      <c r="AK27" s="343"/>
      <c r="AL27" s="95"/>
      <c r="AM27" s="95"/>
      <c r="AN27" s="95"/>
      <c r="AO27" s="95"/>
      <c r="AP27" s="95"/>
      <c r="AQ27" s="95"/>
    </row>
    <row r="28" spans="1:43">
      <c r="A28" s="360">
        <f>A26+1</f>
        <v>5</v>
      </c>
      <c r="B28" s="390" t="str">
        <f>DenStatus!C19</f>
        <v>Webelos Walkabout</v>
      </c>
      <c r="C28" s="360">
        <v>5</v>
      </c>
      <c r="D28" s="360">
        <v>6</v>
      </c>
      <c r="E28" s="263">
        <v>1</v>
      </c>
      <c r="F28" s="263">
        <v>2</v>
      </c>
      <c r="G28" s="263">
        <v>3</v>
      </c>
      <c r="H28" s="263">
        <v>4</v>
      </c>
      <c r="I28" s="263">
        <v>5</v>
      </c>
      <c r="J28" s="263">
        <v>6</v>
      </c>
      <c r="K28" s="296"/>
      <c r="L28" s="207"/>
      <c r="M28" s="207"/>
      <c r="N28" s="207"/>
      <c r="O28" s="207"/>
      <c r="P28" s="207"/>
      <c r="Q28" s="207"/>
      <c r="R28" s="207"/>
      <c r="S28" s="360">
        <f>COUNTA(E29:R29)</f>
        <v>0</v>
      </c>
      <c r="T28" s="360">
        <f>IF(SUM(AG28:AJ29)&gt;=AK28,1,0)</f>
        <v>0</v>
      </c>
      <c r="U28" s="375"/>
      <c r="V28" s="375"/>
      <c r="W28" s="244"/>
      <c r="X28" s="244"/>
      <c r="Y28" s="244"/>
      <c r="Z28" s="95"/>
      <c r="AA28" s="2"/>
      <c r="AB28" s="3"/>
      <c r="AC28" s="3"/>
      <c r="AD28" s="186"/>
      <c r="AE28" s="95"/>
      <c r="AF28" s="95"/>
      <c r="AG28" s="360">
        <f>IF(COUNTA(E29:H29)&gt;=4,1,0)</f>
        <v>0</v>
      </c>
      <c r="AH28" s="360">
        <f>IF(COUNTA(I29:J29)&gt;=1,1,0)</f>
        <v>0</v>
      </c>
      <c r="AI28" s="360"/>
      <c r="AJ28" s="360"/>
      <c r="AK28" s="360">
        <v>2</v>
      </c>
      <c r="AL28" s="95"/>
      <c r="AM28" s="95"/>
      <c r="AN28" s="95"/>
      <c r="AO28" s="95"/>
      <c r="AP28" s="95"/>
      <c r="AQ28" s="95"/>
    </row>
    <row r="29" spans="1:43" ht="13.5" thickBot="1">
      <c r="A29" s="356"/>
      <c r="B29" s="387"/>
      <c r="C29" s="356"/>
      <c r="D29" s="356"/>
      <c r="E29" s="183"/>
      <c r="F29" s="183"/>
      <c r="G29" s="183"/>
      <c r="H29" s="183"/>
      <c r="I29" s="183"/>
      <c r="J29" s="183"/>
      <c r="K29" s="196"/>
      <c r="L29" s="197"/>
      <c r="M29" s="197"/>
      <c r="N29" s="197"/>
      <c r="O29" s="197"/>
      <c r="P29" s="197"/>
      <c r="Q29" s="197"/>
      <c r="R29" s="197"/>
      <c r="S29" s="356"/>
      <c r="T29" s="356"/>
      <c r="U29" s="376"/>
      <c r="V29" s="376"/>
      <c r="W29" s="244"/>
      <c r="X29" s="244"/>
      <c r="Y29" s="244"/>
      <c r="Z29" s="95"/>
      <c r="AA29" s="4"/>
      <c r="AB29" s="3"/>
      <c r="AC29" s="3"/>
      <c r="AD29" s="186"/>
      <c r="AE29" s="95"/>
      <c r="AF29" s="95"/>
      <c r="AG29" s="343"/>
      <c r="AH29" s="343"/>
      <c r="AI29" s="343"/>
      <c r="AJ29" s="343"/>
      <c r="AK29" s="343"/>
      <c r="AL29" s="95"/>
      <c r="AM29" s="95"/>
      <c r="AN29" s="95"/>
      <c r="AO29" s="95"/>
      <c r="AP29" s="95"/>
      <c r="AQ29" s="95"/>
    </row>
    <row r="30" spans="1:43">
      <c r="A30" s="184"/>
      <c r="B30" s="262" t="s">
        <v>236</v>
      </c>
      <c r="C30" s="149">
        <f>IF(SUM(T18:T29)&gt;=5,"X",0)</f>
        <v>0</v>
      </c>
      <c r="D30" s="223" t="s">
        <v>284</v>
      </c>
      <c r="E30" s="152"/>
      <c r="F30" s="152"/>
      <c r="G30" s="152"/>
      <c r="H30" s="152"/>
      <c r="I30" s="152"/>
      <c r="J30" s="152"/>
      <c r="K30" s="152"/>
      <c r="L30" s="152"/>
      <c r="M30" s="152"/>
      <c r="N30" s="152"/>
      <c r="O30" s="152"/>
      <c r="P30" s="152"/>
      <c r="Q30" s="152"/>
      <c r="R30" s="152"/>
      <c r="S30" s="152"/>
      <c r="T30" s="152"/>
      <c r="U30" s="176"/>
      <c r="V30" s="155"/>
      <c r="W30" s="155"/>
      <c r="X30" s="155"/>
      <c r="Y30" s="155"/>
      <c r="Z30" s="95"/>
      <c r="AA30" s="2"/>
      <c r="AB30" s="3"/>
      <c r="AC30" s="3"/>
      <c r="AD30" s="186"/>
      <c r="AE30" s="95"/>
      <c r="AF30" s="95"/>
      <c r="AG30" s="95"/>
      <c r="AH30" s="95"/>
      <c r="AI30" s="95"/>
      <c r="AJ30" s="95"/>
      <c r="AK30" s="95"/>
      <c r="AL30" s="95"/>
      <c r="AM30" s="95"/>
      <c r="AN30" s="95"/>
      <c r="AO30" s="95"/>
      <c r="AP30" s="95"/>
      <c r="AQ30" s="95"/>
    </row>
    <row r="31" spans="1:43">
      <c r="A31" s="95"/>
      <c r="B31" s="106"/>
      <c r="C31" s="152"/>
      <c r="D31" s="145"/>
      <c r="E31" s="145"/>
      <c r="F31" s="145"/>
      <c r="G31" s="145"/>
      <c r="H31" s="145"/>
      <c r="I31" s="145"/>
      <c r="J31" s="145"/>
      <c r="K31" s="145"/>
      <c r="L31" s="145"/>
      <c r="M31" s="145"/>
      <c r="N31" s="145"/>
      <c r="O31" s="145"/>
      <c r="P31" s="145"/>
      <c r="Q31" s="145"/>
      <c r="R31" s="145"/>
      <c r="S31" s="95"/>
      <c r="T31" s="95"/>
      <c r="U31" s="95"/>
      <c r="V31" s="95"/>
      <c r="W31" s="95"/>
      <c r="X31" s="95"/>
      <c r="Y31" s="95"/>
      <c r="Z31" s="95"/>
      <c r="AA31" s="2"/>
      <c r="AB31" s="3"/>
      <c r="AC31" s="3"/>
      <c r="AD31" s="186"/>
      <c r="AE31" s="95"/>
      <c r="AF31" s="95"/>
      <c r="AG31" s="253" t="s">
        <v>215</v>
      </c>
      <c r="AH31" s="309"/>
      <c r="AI31" s="309"/>
      <c r="AJ31" s="305"/>
      <c r="AK31" s="306"/>
      <c r="AL31" s="95"/>
      <c r="AM31" s="95"/>
      <c r="AN31" s="95"/>
      <c r="AO31" s="95"/>
      <c r="AP31" s="95"/>
      <c r="AQ31" s="95"/>
    </row>
    <row r="32" spans="1:43">
      <c r="A32" s="102" t="s">
        <v>110</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2"/>
      <c r="AB32" s="3"/>
      <c r="AC32" s="3"/>
      <c r="AD32" s="186"/>
      <c r="AE32" s="95"/>
      <c r="AF32" s="95"/>
      <c r="AG32" s="184" t="s">
        <v>26</v>
      </c>
      <c r="AH32" s="307"/>
      <c r="AI32" s="307"/>
      <c r="AJ32" s="307"/>
      <c r="AK32" s="308"/>
      <c r="AL32" s="95"/>
      <c r="AM32" s="95"/>
      <c r="AN32" s="95"/>
      <c r="AO32" s="95"/>
      <c r="AP32" s="95"/>
      <c r="AQ32" s="95"/>
    </row>
    <row r="33" spans="1:43">
      <c r="A33" s="135" t="s">
        <v>5</v>
      </c>
      <c r="B33" s="135"/>
      <c r="C33" s="135" t="s">
        <v>7</v>
      </c>
      <c r="D33" s="135"/>
      <c r="E33" s="174" t="s">
        <v>33</v>
      </c>
      <c r="F33" s="143"/>
      <c r="G33" s="143"/>
      <c r="H33" s="143"/>
      <c r="I33" s="143"/>
      <c r="J33" s="143"/>
      <c r="K33" s="143"/>
      <c r="L33" s="143"/>
      <c r="M33" s="143"/>
      <c r="N33" s="143"/>
      <c r="O33" s="143"/>
      <c r="P33" s="143"/>
      <c r="Q33" s="143"/>
      <c r="R33" s="143"/>
      <c r="S33" s="406" t="s">
        <v>4</v>
      </c>
      <c r="T33" s="366"/>
      <c r="U33" s="366"/>
      <c r="V33" s="367"/>
      <c r="W33" s="242"/>
      <c r="X33" s="242"/>
      <c r="Y33" s="242"/>
      <c r="Z33" s="95"/>
      <c r="AA33" s="4"/>
      <c r="AB33" s="3"/>
      <c r="AC33" s="3"/>
      <c r="AD33" s="186"/>
      <c r="AE33" s="95"/>
      <c r="AF33" s="95"/>
      <c r="AG33" s="157" t="s">
        <v>34</v>
      </c>
      <c r="AH33" s="119" t="s">
        <v>48</v>
      </c>
      <c r="AI33" s="119" t="s">
        <v>165</v>
      </c>
      <c r="AJ33" s="119" t="s">
        <v>211</v>
      </c>
      <c r="AK33" s="157" t="s">
        <v>1</v>
      </c>
      <c r="AL33" s="95"/>
      <c r="AM33" s="95"/>
      <c r="AN33" s="95"/>
      <c r="AO33" s="95"/>
      <c r="AP33" s="95"/>
      <c r="AQ33" s="95"/>
    </row>
    <row r="34" spans="1:43">
      <c r="A34" s="136" t="s">
        <v>43</v>
      </c>
      <c r="B34" s="135" t="s">
        <v>40</v>
      </c>
      <c r="C34" s="136" t="s">
        <v>46</v>
      </c>
      <c r="D34" s="146" t="s">
        <v>16</v>
      </c>
      <c r="E34" s="154">
        <v>1</v>
      </c>
      <c r="F34" s="295"/>
      <c r="G34" s="175"/>
      <c r="H34" s="175"/>
      <c r="I34" s="175"/>
      <c r="J34" s="175"/>
      <c r="K34" s="175"/>
      <c r="L34" s="175"/>
      <c r="M34" s="175"/>
      <c r="N34" s="175"/>
      <c r="O34" s="175"/>
      <c r="P34" s="175"/>
      <c r="Q34" s="175"/>
      <c r="R34" s="175"/>
      <c r="S34" s="136" t="s">
        <v>2</v>
      </c>
      <c r="T34" s="136" t="s">
        <v>31</v>
      </c>
      <c r="U34" s="136" t="s">
        <v>24</v>
      </c>
      <c r="V34" s="50" t="s">
        <v>66</v>
      </c>
      <c r="W34" s="55"/>
      <c r="X34" s="55"/>
      <c r="Y34" s="55"/>
      <c r="Z34" s="95"/>
      <c r="AA34" s="4"/>
      <c r="AB34" s="3"/>
      <c r="AC34" s="3"/>
      <c r="AD34" s="186"/>
      <c r="AE34" s="95"/>
      <c r="AF34" s="95"/>
      <c r="AG34" s="251" t="s">
        <v>49</v>
      </c>
      <c r="AH34" s="148" t="s">
        <v>49</v>
      </c>
      <c r="AI34" s="148" t="s">
        <v>49</v>
      </c>
      <c r="AJ34" s="251" t="s">
        <v>49</v>
      </c>
      <c r="AK34" s="251" t="s">
        <v>50</v>
      </c>
      <c r="AL34" s="95"/>
      <c r="AM34" s="95"/>
      <c r="AN34" s="95"/>
      <c r="AO34" s="95"/>
      <c r="AP34" s="95"/>
      <c r="AQ34" s="95"/>
    </row>
    <row r="35" spans="1:43" ht="25.5">
      <c r="A35" s="137">
        <v>1</v>
      </c>
      <c r="B35" s="150" t="str">
        <f>DenStatus!C23</f>
        <v>Be Active Den Member for 3 months</v>
      </c>
      <c r="C35" s="137">
        <v>1</v>
      </c>
      <c r="D35" s="151">
        <v>1</v>
      </c>
      <c r="E35" s="158"/>
      <c r="F35" s="151"/>
      <c r="G35" s="208"/>
      <c r="H35" s="208"/>
      <c r="I35" s="208"/>
      <c r="J35" s="208"/>
      <c r="K35" s="208"/>
      <c r="L35" s="208"/>
      <c r="M35" s="208"/>
      <c r="N35" s="208"/>
      <c r="O35" s="208"/>
      <c r="P35" s="208"/>
      <c r="Q35" s="208"/>
      <c r="R35" s="208"/>
      <c r="S35" s="136">
        <f>COUNTA(E35:R35)</f>
        <v>0</v>
      </c>
      <c r="T35" s="136">
        <f>IF(SUM(AG35:AJ35)&gt;=AK35,1,0)</f>
        <v>0</v>
      </c>
      <c r="U35" s="187"/>
      <c r="V35" s="188"/>
      <c r="W35" s="246"/>
      <c r="X35" s="246"/>
      <c r="Y35" s="246"/>
      <c r="Z35" s="95"/>
      <c r="AA35" s="2"/>
      <c r="AB35" s="3"/>
      <c r="AC35" s="3"/>
      <c r="AD35" s="186"/>
      <c r="AE35" s="95"/>
      <c r="AF35" s="95"/>
      <c r="AG35" s="137">
        <f>IF(S35&gt;=C35,1,0)</f>
        <v>0</v>
      </c>
      <c r="AH35" s="137"/>
      <c r="AI35" s="137"/>
      <c r="AJ35" s="137"/>
      <c r="AK35" s="137">
        <v>1</v>
      </c>
      <c r="AL35" s="95"/>
      <c r="AM35" s="95"/>
      <c r="AN35" s="95"/>
      <c r="AO35" s="95"/>
      <c r="AP35" s="95"/>
      <c r="AQ35" s="95"/>
    </row>
    <row r="36" spans="1:43">
      <c r="A36" s="136">
        <v>2</v>
      </c>
      <c r="B36" s="135" t="str">
        <f>DenStatus!C24</f>
        <v>Child Protection</v>
      </c>
      <c r="C36" s="136">
        <v>1</v>
      </c>
      <c r="D36" s="295">
        <v>1</v>
      </c>
      <c r="E36" s="5"/>
      <c r="F36" s="295"/>
      <c r="G36" s="175"/>
      <c r="H36" s="175"/>
      <c r="I36" s="175"/>
      <c r="J36" s="175"/>
      <c r="K36" s="175"/>
      <c r="L36" s="175"/>
      <c r="M36" s="175"/>
      <c r="N36" s="175"/>
      <c r="O36" s="175"/>
      <c r="P36" s="175"/>
      <c r="Q36" s="175"/>
      <c r="R36" s="175"/>
      <c r="S36" s="136">
        <f>COUNTA(E36:R36)</f>
        <v>0</v>
      </c>
      <c r="T36" s="136">
        <f>IF(SUM(AG36:AJ36)&gt;=AK36,1,0)</f>
        <v>0</v>
      </c>
      <c r="U36" s="186"/>
      <c r="V36" s="186"/>
      <c r="W36" s="247"/>
      <c r="X36" s="247"/>
      <c r="Y36" s="247"/>
      <c r="Z36" s="95"/>
      <c r="AA36" s="2"/>
      <c r="AB36" s="3"/>
      <c r="AC36" s="3"/>
      <c r="AD36" s="186"/>
      <c r="AE36" s="95"/>
      <c r="AF36" s="95"/>
      <c r="AG36" s="136">
        <f>IF(S36&gt;=C36,1,0)</f>
        <v>0</v>
      </c>
      <c r="AH36" s="136"/>
      <c r="AI36" s="136"/>
      <c r="AJ36" s="136"/>
      <c r="AK36" s="136">
        <v>1</v>
      </c>
      <c r="AL36" s="95"/>
      <c r="AM36" s="95"/>
      <c r="AN36" s="95"/>
      <c r="AO36" s="95"/>
      <c r="AP36" s="95"/>
      <c r="AQ36" s="95"/>
    </row>
    <row r="37" spans="1:43" ht="13.5" thickBot="1">
      <c r="A37" s="258">
        <v>3</v>
      </c>
      <c r="B37" s="185" t="str">
        <f>DenStatus!C25</f>
        <v>Cyber Chip</v>
      </c>
      <c r="C37" s="258">
        <v>1</v>
      </c>
      <c r="D37" s="259">
        <v>1</v>
      </c>
      <c r="E37" s="179"/>
      <c r="F37" s="259"/>
      <c r="G37" s="260"/>
      <c r="H37" s="260"/>
      <c r="I37" s="260"/>
      <c r="J37" s="260"/>
      <c r="K37" s="260"/>
      <c r="L37" s="260"/>
      <c r="M37" s="260"/>
      <c r="N37" s="260"/>
      <c r="O37" s="260"/>
      <c r="P37" s="260"/>
      <c r="Q37" s="260"/>
      <c r="R37" s="260"/>
      <c r="S37" s="258">
        <f>COUNTA(E37:R37)</f>
        <v>0</v>
      </c>
      <c r="T37" s="258">
        <f>IF(SUM(AG37:AJ37)&gt;=AK37,1,0)</f>
        <v>0</v>
      </c>
      <c r="U37" s="264"/>
      <c r="V37" s="264"/>
      <c r="W37" s="247"/>
      <c r="X37" s="247"/>
      <c r="Y37" s="247"/>
      <c r="Z37" s="95"/>
      <c r="AA37" s="2"/>
      <c r="AB37" s="3"/>
      <c r="AC37" s="3"/>
      <c r="AD37" s="186"/>
      <c r="AE37" s="95"/>
      <c r="AF37" s="95"/>
      <c r="AG37" s="136">
        <f>IF(S37&gt;=C37,1,0)</f>
        <v>0</v>
      </c>
      <c r="AH37" s="136"/>
      <c r="AI37" s="136"/>
      <c r="AJ37" s="136"/>
      <c r="AK37" s="136">
        <v>1</v>
      </c>
      <c r="AL37" s="95"/>
      <c r="AM37" s="95"/>
      <c r="AN37" s="95"/>
      <c r="AO37" s="95"/>
      <c r="AP37" s="95"/>
      <c r="AQ37" s="95"/>
    </row>
    <row r="38" spans="1:43">
      <c r="A38" s="184"/>
      <c r="B38" s="262" t="s">
        <v>237</v>
      </c>
      <c r="C38" s="149">
        <f>IF(SUM(T35:T37)&gt;=3,"X",0)</f>
        <v>0</v>
      </c>
      <c r="D38" s="223" t="s">
        <v>284</v>
      </c>
      <c r="E38" s="145"/>
      <c r="F38" s="152"/>
      <c r="G38" s="152"/>
      <c r="H38" s="152"/>
      <c r="I38" s="152"/>
      <c r="J38" s="152"/>
      <c r="K38" s="152"/>
      <c r="L38" s="152"/>
      <c r="M38" s="152"/>
      <c r="N38" s="152"/>
      <c r="O38" s="152"/>
      <c r="P38" s="152"/>
      <c r="Q38" s="152"/>
      <c r="R38" s="152"/>
      <c r="S38" s="152"/>
      <c r="T38" s="152"/>
      <c r="U38" s="178"/>
      <c r="V38" s="155"/>
      <c r="W38" s="155"/>
      <c r="X38" s="155"/>
      <c r="Y38" s="155"/>
      <c r="Z38" s="95"/>
      <c r="AA38" s="32"/>
      <c r="AB38" s="213"/>
      <c r="AC38" s="213"/>
      <c r="AD38" s="13"/>
      <c r="AE38" s="95"/>
      <c r="AF38" s="95"/>
      <c r="AG38" s="95"/>
      <c r="AH38" s="95"/>
      <c r="AI38" s="95"/>
      <c r="AJ38" s="95"/>
      <c r="AK38" s="95"/>
      <c r="AL38" s="95"/>
      <c r="AM38" s="95"/>
      <c r="AN38" s="95"/>
      <c r="AO38" s="95"/>
      <c r="AP38" s="95"/>
      <c r="AQ38" s="95"/>
    </row>
    <row r="39" spans="1:43" s="214" customForma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32"/>
      <c r="AB39" s="213"/>
      <c r="AC39" s="213"/>
      <c r="AD39" s="13"/>
      <c r="AE39" s="91"/>
      <c r="AF39" s="91"/>
      <c r="AG39" s="253" t="s">
        <v>209</v>
      </c>
      <c r="AH39" s="309"/>
      <c r="AI39" s="309"/>
      <c r="AJ39" s="309"/>
      <c r="AK39" s="93"/>
      <c r="AL39" s="91"/>
      <c r="AM39" s="91"/>
      <c r="AN39" s="91"/>
      <c r="AO39" s="91"/>
      <c r="AP39" s="91"/>
      <c r="AQ39" s="91"/>
    </row>
    <row r="40" spans="1:43" s="214" customFormat="1">
      <c r="A40" s="96" t="s">
        <v>210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32"/>
      <c r="AB40" s="213"/>
      <c r="AC40" s="213"/>
      <c r="AD40" s="13"/>
      <c r="AE40" s="91"/>
      <c r="AF40" s="91"/>
      <c r="AG40" s="220" t="s">
        <v>26</v>
      </c>
      <c r="AH40" s="310"/>
      <c r="AI40" s="310"/>
      <c r="AJ40" s="310"/>
      <c r="AK40" s="311"/>
      <c r="AL40" s="91"/>
      <c r="AM40" s="91"/>
      <c r="AN40" s="91"/>
      <c r="AO40" s="91"/>
      <c r="AP40" s="91"/>
      <c r="AQ40" s="91"/>
    </row>
    <row r="41" spans="1:43" s="214" customFormat="1">
      <c r="A41" s="49" t="s">
        <v>54</v>
      </c>
      <c r="B41" s="49"/>
      <c r="C41" s="49" t="s">
        <v>7</v>
      </c>
      <c r="D41" s="49"/>
      <c r="E41" s="104" t="s">
        <v>33</v>
      </c>
      <c r="F41" s="105"/>
      <c r="G41" s="105"/>
      <c r="H41" s="105"/>
      <c r="I41" s="105"/>
      <c r="J41" s="105"/>
      <c r="K41" s="105"/>
      <c r="L41" s="105"/>
      <c r="M41" s="105"/>
      <c r="N41" s="105"/>
      <c r="O41" s="105"/>
      <c r="P41" s="105"/>
      <c r="Q41" s="105"/>
      <c r="R41" s="105"/>
      <c r="S41" s="365" t="s">
        <v>57</v>
      </c>
      <c r="T41" s="366"/>
      <c r="U41" s="366"/>
      <c r="V41" s="367"/>
      <c r="W41" s="242"/>
      <c r="X41" s="242"/>
      <c r="Y41" s="242"/>
      <c r="Z41" s="91"/>
      <c r="AA41" s="32"/>
      <c r="AB41" s="213"/>
      <c r="AC41" s="213"/>
      <c r="AD41" s="13"/>
      <c r="AE41" s="91"/>
      <c r="AF41" s="91"/>
      <c r="AG41" s="119" t="s">
        <v>34</v>
      </c>
      <c r="AH41" s="119" t="s">
        <v>48</v>
      </c>
      <c r="AI41" s="119" t="s">
        <v>165</v>
      </c>
      <c r="AJ41" s="119" t="s">
        <v>211</v>
      </c>
      <c r="AK41" s="119" t="s">
        <v>1</v>
      </c>
      <c r="AL41" s="91"/>
      <c r="AM41" s="91"/>
      <c r="AN41" s="91"/>
      <c r="AO41" s="91"/>
      <c r="AP41" s="91"/>
      <c r="AQ41" s="91"/>
    </row>
    <row r="42" spans="1:43" s="214" customFormat="1">
      <c r="A42" s="50" t="s">
        <v>43</v>
      </c>
      <c r="B42" s="49" t="s">
        <v>40</v>
      </c>
      <c r="C42" s="50" t="s">
        <v>46</v>
      </c>
      <c r="D42" s="50" t="s">
        <v>16</v>
      </c>
      <c r="E42" s="294"/>
      <c r="F42" s="117"/>
      <c r="G42" s="117"/>
      <c r="H42" s="117"/>
      <c r="I42" s="117"/>
      <c r="J42" s="117"/>
      <c r="K42" s="117"/>
      <c r="L42" s="117"/>
      <c r="M42" s="117"/>
      <c r="N42" s="117"/>
      <c r="O42" s="117"/>
      <c r="P42" s="117"/>
      <c r="Q42" s="117"/>
      <c r="R42" s="117"/>
      <c r="S42" s="101" t="s">
        <v>2</v>
      </c>
      <c r="T42" s="101" t="s">
        <v>31</v>
      </c>
      <c r="U42" s="101" t="s">
        <v>24</v>
      </c>
      <c r="V42" s="50" t="s">
        <v>66</v>
      </c>
      <c r="W42" s="55"/>
      <c r="X42" s="55"/>
      <c r="Y42" s="55"/>
      <c r="Z42" s="91"/>
      <c r="AA42" s="32"/>
      <c r="AB42" s="213"/>
      <c r="AC42" s="213"/>
      <c r="AD42" s="13"/>
      <c r="AE42" s="91"/>
      <c r="AF42" s="91"/>
      <c r="AG42" s="148" t="s">
        <v>49</v>
      </c>
      <c r="AH42" s="148" t="s">
        <v>49</v>
      </c>
      <c r="AI42" s="148" t="s">
        <v>49</v>
      </c>
      <c r="AJ42" s="148" t="s">
        <v>49</v>
      </c>
      <c r="AK42" s="148" t="s">
        <v>50</v>
      </c>
      <c r="AL42" s="91"/>
      <c r="AM42" s="91"/>
      <c r="AN42" s="91"/>
      <c r="AO42" s="91"/>
      <c r="AP42" s="91"/>
      <c r="AQ42" s="91"/>
    </row>
    <row r="43" spans="1:43" s="214" customFormat="1">
      <c r="A43" s="361">
        <v>1</v>
      </c>
      <c r="B43" s="386" t="str">
        <f>DenStatus!C29</f>
        <v>Building a Better World</v>
      </c>
      <c r="C43" s="361">
        <v>6</v>
      </c>
      <c r="D43" s="361">
        <v>9</v>
      </c>
      <c r="E43" s="50">
        <v>1</v>
      </c>
      <c r="F43" s="50">
        <v>2</v>
      </c>
      <c r="G43" s="50">
        <v>3</v>
      </c>
      <c r="H43" s="50">
        <v>4</v>
      </c>
      <c r="I43" s="50">
        <v>5</v>
      </c>
      <c r="J43" s="50" t="s">
        <v>176</v>
      </c>
      <c r="K43" s="50" t="s">
        <v>177</v>
      </c>
      <c r="L43" s="50" t="s">
        <v>178</v>
      </c>
      <c r="M43" s="50" t="s">
        <v>319</v>
      </c>
      <c r="N43" s="159"/>
      <c r="O43" s="159"/>
      <c r="P43" s="159"/>
      <c r="Q43" s="159"/>
      <c r="R43" s="160"/>
      <c r="S43" s="361">
        <f>COUNTA(E44:R44)</f>
        <v>0</v>
      </c>
      <c r="T43" s="361">
        <f>IF(SUM(AG43:AJ44)&gt;=AK43,1,0)</f>
        <v>0</v>
      </c>
      <c r="U43" s="388"/>
      <c r="V43" s="388"/>
      <c r="W43" s="246"/>
      <c r="X43" s="246"/>
      <c r="Y43" s="246"/>
      <c r="Z43" s="91"/>
      <c r="AA43" s="32"/>
      <c r="AB43" s="213"/>
      <c r="AC43" s="213"/>
      <c r="AD43" s="13"/>
      <c r="AE43" s="91"/>
      <c r="AF43" s="91"/>
      <c r="AG43" s="361">
        <f>IF(COUNTA(E44:I44)&gt;=5,1,0)</f>
        <v>0</v>
      </c>
      <c r="AH43" s="361">
        <f>IF(COUNTA(J44:M44)&gt;=1,1,0)</f>
        <v>0</v>
      </c>
      <c r="AI43" s="361"/>
      <c r="AJ43" s="361"/>
      <c r="AK43" s="361">
        <v>2</v>
      </c>
      <c r="AL43" s="106"/>
      <c r="AM43" s="106"/>
      <c r="AN43" s="106"/>
      <c r="AO43" s="91"/>
      <c r="AP43" s="91"/>
      <c r="AQ43" s="91"/>
    </row>
    <row r="44" spans="1:43" s="214" customFormat="1" ht="13.5" thickBot="1">
      <c r="A44" s="356"/>
      <c r="B44" s="387"/>
      <c r="C44" s="355"/>
      <c r="D44" s="356"/>
      <c r="E44" s="183"/>
      <c r="F44" s="183"/>
      <c r="G44" s="183"/>
      <c r="H44" s="183"/>
      <c r="I44" s="183"/>
      <c r="J44" s="183"/>
      <c r="K44" s="183"/>
      <c r="L44" s="183"/>
      <c r="M44" s="183"/>
      <c r="N44" s="303"/>
      <c r="O44" s="303"/>
      <c r="P44" s="303"/>
      <c r="Q44" s="303"/>
      <c r="R44" s="302"/>
      <c r="S44" s="356"/>
      <c r="T44" s="356"/>
      <c r="U44" s="341"/>
      <c r="V44" s="341"/>
      <c r="W44" s="248"/>
      <c r="X44" s="248"/>
      <c r="Y44" s="248"/>
      <c r="Z44" s="91"/>
      <c r="AA44" s="32"/>
      <c r="AB44" s="213"/>
      <c r="AC44" s="213"/>
      <c r="AD44" s="13"/>
      <c r="AE44" s="91"/>
      <c r="AF44" s="91"/>
      <c r="AG44" s="343"/>
      <c r="AH44" s="343"/>
      <c r="AI44" s="343"/>
      <c r="AJ44" s="343"/>
      <c r="AK44" s="343"/>
      <c r="AL44" s="91"/>
      <c r="AM44" s="91"/>
      <c r="AN44" s="91"/>
      <c r="AO44" s="91"/>
      <c r="AP44" s="91"/>
      <c r="AQ44" s="91"/>
    </row>
    <row r="45" spans="1:43" s="214" customFormat="1">
      <c r="A45" s="342">
        <f>A43+1</f>
        <v>2</v>
      </c>
      <c r="B45" s="345" t="str">
        <f>DenStatus!C30</f>
        <v>Outdoorsman</v>
      </c>
      <c r="C45" s="342">
        <v>7</v>
      </c>
      <c r="D45" s="342">
        <v>7</v>
      </c>
      <c r="E45" s="349" t="s">
        <v>321</v>
      </c>
      <c r="F45" s="350"/>
      <c r="G45" s="351"/>
      <c r="H45" s="216">
        <v>1</v>
      </c>
      <c r="I45" s="216">
        <v>2</v>
      </c>
      <c r="J45" s="216" t="s">
        <v>154</v>
      </c>
      <c r="K45" s="216" t="s">
        <v>155</v>
      </c>
      <c r="L45" s="216" t="s">
        <v>156</v>
      </c>
      <c r="M45" s="216">
        <v>4</v>
      </c>
      <c r="N45" s="216">
        <v>5</v>
      </c>
      <c r="O45" s="218"/>
      <c r="P45" s="218"/>
      <c r="Q45" s="218"/>
      <c r="R45" s="219"/>
      <c r="S45" s="342">
        <f>COUNTA(H46:R46)</f>
        <v>0</v>
      </c>
      <c r="T45" s="342">
        <f>IF(SUM(AG45:AG48)&gt;=1,1,0)</f>
        <v>0</v>
      </c>
      <c r="U45" s="340"/>
      <c r="V45" s="340"/>
      <c r="W45" s="246"/>
      <c r="X45" s="246"/>
      <c r="Y45" s="246"/>
      <c r="Z45" s="91"/>
      <c r="AA45" s="32"/>
      <c r="AB45" s="213"/>
      <c r="AC45" s="213"/>
      <c r="AD45" s="13"/>
      <c r="AE45" s="91"/>
      <c r="AF45" s="91"/>
      <c r="AG45" s="342">
        <f>IF(COUNTA(H46:N46)&gt;=7,1,0)</f>
        <v>0</v>
      </c>
      <c r="AH45" s="342"/>
      <c r="AI45" s="342"/>
      <c r="AJ45" s="342"/>
      <c r="AK45" s="342">
        <v>1</v>
      </c>
      <c r="AL45" s="91"/>
      <c r="AM45" s="91"/>
      <c r="AN45" s="91"/>
      <c r="AO45" s="91"/>
      <c r="AP45" s="91"/>
      <c r="AQ45" s="91"/>
    </row>
    <row r="46" spans="1:43" s="214" customFormat="1" ht="13.5" thickBot="1">
      <c r="A46" s="344"/>
      <c r="B46" s="346"/>
      <c r="C46" s="355"/>
      <c r="D46" s="356"/>
      <c r="E46" s="352"/>
      <c r="F46" s="353"/>
      <c r="G46" s="354"/>
      <c r="H46" s="179"/>
      <c r="I46" s="179"/>
      <c r="J46" s="179"/>
      <c r="K46" s="179"/>
      <c r="L46" s="179"/>
      <c r="M46" s="179"/>
      <c r="N46" s="179"/>
      <c r="O46" s="210"/>
      <c r="P46" s="210"/>
      <c r="Q46" s="210"/>
      <c r="R46" s="211"/>
      <c r="S46" s="356"/>
      <c r="T46" s="344"/>
      <c r="U46" s="341"/>
      <c r="V46" s="341"/>
      <c r="W46" s="248"/>
      <c r="X46" s="248"/>
      <c r="Y46" s="248"/>
      <c r="Z46" s="91"/>
      <c r="AA46" s="32"/>
      <c r="AB46" s="213"/>
      <c r="AC46" s="213"/>
      <c r="AD46" s="13"/>
      <c r="AE46" s="91"/>
      <c r="AF46" s="91"/>
      <c r="AG46" s="343"/>
      <c r="AH46" s="343"/>
      <c r="AI46" s="343"/>
      <c r="AJ46" s="343"/>
      <c r="AK46" s="343"/>
      <c r="AL46" s="91"/>
      <c r="AM46" s="91"/>
      <c r="AN46" s="91"/>
      <c r="AO46" s="91"/>
      <c r="AP46" s="91"/>
      <c r="AQ46" s="91"/>
    </row>
    <row r="47" spans="1:43" s="214" customFormat="1">
      <c r="A47" s="328"/>
      <c r="B47" s="347"/>
      <c r="C47" s="342">
        <v>6</v>
      </c>
      <c r="D47" s="342">
        <v>6</v>
      </c>
      <c r="E47" s="349" t="s">
        <v>322</v>
      </c>
      <c r="F47" s="350"/>
      <c r="G47" s="351"/>
      <c r="H47" s="216">
        <v>1</v>
      </c>
      <c r="I47" s="216" t="s">
        <v>150</v>
      </c>
      <c r="J47" s="216" t="s">
        <v>151</v>
      </c>
      <c r="K47" s="216" t="s">
        <v>152</v>
      </c>
      <c r="L47" s="216">
        <v>3</v>
      </c>
      <c r="M47" s="216">
        <v>4</v>
      </c>
      <c r="N47" s="218"/>
      <c r="O47" s="218"/>
      <c r="P47" s="218"/>
      <c r="Q47" s="218"/>
      <c r="R47" s="219"/>
      <c r="S47" s="342">
        <f>COUNTA(H48:R48)</f>
        <v>0</v>
      </c>
      <c r="T47" s="328"/>
      <c r="U47" s="340"/>
      <c r="V47" s="340"/>
      <c r="W47" s="246"/>
      <c r="X47" s="246"/>
      <c r="Y47" s="246"/>
      <c r="Z47" s="91"/>
      <c r="AA47" s="32"/>
      <c r="AB47" s="213"/>
      <c r="AC47" s="213"/>
      <c r="AD47" s="13"/>
      <c r="AE47" s="91"/>
      <c r="AF47" s="91"/>
      <c r="AG47" s="342">
        <f>IF(COUNTA(H48:M48)&gt;=6,1,0)</f>
        <v>0</v>
      </c>
      <c r="AH47" s="342"/>
      <c r="AI47" s="342"/>
      <c r="AJ47" s="342"/>
      <c r="AK47" s="342">
        <v>1</v>
      </c>
      <c r="AL47" s="91"/>
      <c r="AM47" s="91"/>
      <c r="AN47" s="91"/>
      <c r="AO47" s="91"/>
      <c r="AP47" s="91"/>
      <c r="AQ47" s="91"/>
    </row>
    <row r="48" spans="1:43" s="214" customFormat="1" ht="13.5" thickBot="1">
      <c r="A48" s="343"/>
      <c r="B48" s="348"/>
      <c r="C48" s="355"/>
      <c r="D48" s="356"/>
      <c r="E48" s="352"/>
      <c r="F48" s="353"/>
      <c r="G48" s="354"/>
      <c r="H48" s="179"/>
      <c r="I48" s="179"/>
      <c r="J48" s="179"/>
      <c r="K48" s="179"/>
      <c r="L48" s="179"/>
      <c r="M48" s="179"/>
      <c r="N48" s="210"/>
      <c r="O48" s="210"/>
      <c r="P48" s="210"/>
      <c r="Q48" s="210"/>
      <c r="R48" s="211"/>
      <c r="S48" s="356"/>
      <c r="T48" s="343"/>
      <c r="U48" s="341"/>
      <c r="V48" s="341"/>
      <c r="W48" s="248"/>
      <c r="X48" s="248"/>
      <c r="Y48" s="248"/>
      <c r="Z48" s="91"/>
      <c r="AA48" s="32"/>
      <c r="AB48" s="213"/>
      <c r="AC48" s="213"/>
      <c r="AD48" s="13"/>
      <c r="AE48" s="91"/>
      <c r="AF48" s="91"/>
      <c r="AG48" s="343"/>
      <c r="AH48" s="343"/>
      <c r="AI48" s="343"/>
      <c r="AJ48" s="343"/>
      <c r="AK48" s="343"/>
      <c r="AL48" s="91"/>
      <c r="AM48" s="91"/>
      <c r="AN48" s="91"/>
      <c r="AO48" s="91"/>
      <c r="AP48" s="91"/>
      <c r="AQ48" s="91"/>
    </row>
    <row r="49" spans="1:43" s="214" customFormat="1">
      <c r="A49" s="342">
        <f>A45+1</f>
        <v>3</v>
      </c>
      <c r="B49" s="381" t="str">
        <f>DenStatus!C31</f>
        <v>Duty in God in Action</v>
      </c>
      <c r="C49" s="342">
        <v>4</v>
      </c>
      <c r="D49" s="342">
        <v>6</v>
      </c>
      <c r="E49" s="216">
        <v>1</v>
      </c>
      <c r="F49" s="216">
        <v>2</v>
      </c>
      <c r="G49" s="216">
        <v>3</v>
      </c>
      <c r="H49" s="216">
        <v>4</v>
      </c>
      <c r="I49" s="216">
        <v>5</v>
      </c>
      <c r="J49" s="216">
        <v>6</v>
      </c>
      <c r="K49" s="217"/>
      <c r="L49" s="201"/>
      <c r="M49" s="201"/>
      <c r="N49" s="201"/>
      <c r="O49" s="201"/>
      <c r="P49" s="201"/>
      <c r="Q49" s="201"/>
      <c r="R49" s="221"/>
      <c r="S49" s="342">
        <f>COUNTA(E50:R50)</f>
        <v>0</v>
      </c>
      <c r="T49" s="342">
        <f>IF(SUM(AG49:AJ50)&gt;=AK49,1,0)</f>
        <v>0</v>
      </c>
      <c r="U49" s="340"/>
      <c r="V49" s="340"/>
      <c r="W49" s="246"/>
      <c r="X49" s="246"/>
      <c r="Y49" s="246"/>
      <c r="Z49" s="91"/>
      <c r="AA49" s="32"/>
      <c r="AB49" s="213"/>
      <c r="AC49" s="213"/>
      <c r="AD49" s="13"/>
      <c r="AE49" s="91"/>
      <c r="AF49" s="91"/>
      <c r="AG49" s="342">
        <f>IF(COUNTA(E50:F50)&gt;=2,1,0)</f>
        <v>0</v>
      </c>
      <c r="AH49" s="342">
        <f>IF(COUNTA(G50:J50)&gt;=2,1,0)</f>
        <v>0</v>
      </c>
      <c r="AI49" s="342"/>
      <c r="AJ49" s="342"/>
      <c r="AK49" s="342">
        <v>2</v>
      </c>
      <c r="AL49" s="91"/>
      <c r="AM49" s="91"/>
      <c r="AN49" s="91"/>
      <c r="AO49" s="91"/>
      <c r="AP49" s="91"/>
      <c r="AQ49" s="91"/>
    </row>
    <row r="50" spans="1:43" s="214" customFormat="1" ht="13.5" thickBot="1">
      <c r="A50" s="380"/>
      <c r="B50" s="383"/>
      <c r="C50" s="384"/>
      <c r="D50" s="356"/>
      <c r="E50" s="179"/>
      <c r="F50" s="179"/>
      <c r="G50" s="179"/>
      <c r="H50" s="179"/>
      <c r="I50" s="179"/>
      <c r="J50" s="179"/>
      <c r="K50" s="209"/>
      <c r="L50" s="210"/>
      <c r="M50" s="210"/>
      <c r="N50" s="210"/>
      <c r="O50" s="210"/>
      <c r="P50" s="210"/>
      <c r="Q50" s="210"/>
      <c r="R50" s="211"/>
      <c r="S50" s="380"/>
      <c r="T50" s="380"/>
      <c r="U50" s="378"/>
      <c r="V50" s="378"/>
      <c r="W50" s="246"/>
      <c r="X50" s="246"/>
      <c r="Y50" s="246"/>
      <c r="Z50" s="91"/>
      <c r="AA50" s="32"/>
      <c r="AB50" s="213"/>
      <c r="AC50" s="213"/>
      <c r="AD50" s="13"/>
      <c r="AE50" s="91"/>
      <c r="AF50" s="91"/>
      <c r="AG50" s="343"/>
      <c r="AH50" s="343"/>
      <c r="AI50" s="343"/>
      <c r="AJ50" s="343"/>
      <c r="AK50" s="343"/>
      <c r="AL50" s="91"/>
      <c r="AM50" s="91"/>
      <c r="AN50" s="91"/>
      <c r="AO50" s="91"/>
      <c r="AP50" s="91"/>
      <c r="AQ50" s="91"/>
    </row>
    <row r="51" spans="1:43" s="214" customFormat="1">
      <c r="A51" s="342">
        <f>A49+1</f>
        <v>4</v>
      </c>
      <c r="B51" s="381" t="str">
        <f>DenStatus!C32</f>
        <v>Scouting Adventure</v>
      </c>
      <c r="C51" s="342">
        <v>15</v>
      </c>
      <c r="D51" s="342">
        <v>17</v>
      </c>
      <c r="E51" s="219" t="s">
        <v>169</v>
      </c>
      <c r="F51" s="219" t="s">
        <v>170</v>
      </c>
      <c r="G51" s="219" t="s">
        <v>171</v>
      </c>
      <c r="H51" s="194" t="s">
        <v>212</v>
      </c>
      <c r="I51" s="194" t="s">
        <v>213</v>
      </c>
      <c r="J51" s="194" t="s">
        <v>150</v>
      </c>
      <c r="K51" s="221" t="s">
        <v>151</v>
      </c>
      <c r="L51" s="194" t="s">
        <v>152</v>
      </c>
      <c r="M51" s="194" t="s">
        <v>153</v>
      </c>
      <c r="N51" s="194" t="s">
        <v>154</v>
      </c>
      <c r="O51" s="221" t="s">
        <v>155</v>
      </c>
      <c r="P51" s="221" t="s">
        <v>156</v>
      </c>
      <c r="Q51" s="221" t="s">
        <v>157</v>
      </c>
      <c r="R51" s="194">
        <v>4</v>
      </c>
      <c r="S51" s="342">
        <f>SUM(COUNTA(E52:R52)+COUNTA(E54:R54))</f>
        <v>0</v>
      </c>
      <c r="T51" s="342">
        <f>IF(SUM(AG51:AJ54)&gt;=AK51,1,0)</f>
        <v>0</v>
      </c>
      <c r="U51" s="340"/>
      <c r="V51" s="340"/>
      <c r="W51" s="246"/>
      <c r="X51" s="246"/>
      <c r="Y51" s="246"/>
      <c r="Z51" s="91"/>
      <c r="AA51" s="32"/>
      <c r="AB51" s="213"/>
      <c r="AC51" s="213"/>
      <c r="AD51" s="13"/>
      <c r="AE51" s="91"/>
      <c r="AF51" s="91"/>
      <c r="AG51" s="342">
        <f>IF(COUNTA(E52:G52)&gt;=3,1,0)</f>
        <v>0</v>
      </c>
      <c r="AH51" s="342">
        <f>IF((COUNTA(J52:R52)+COUNTA(E54:G54))&gt;=12,1,0)</f>
        <v>0</v>
      </c>
      <c r="AI51" s="342"/>
      <c r="AJ51" s="342"/>
      <c r="AK51" s="342">
        <v>2</v>
      </c>
      <c r="AL51" s="91"/>
      <c r="AM51" s="91"/>
      <c r="AN51" s="91"/>
      <c r="AO51" s="91"/>
      <c r="AP51" s="91"/>
      <c r="AQ51" s="91"/>
    </row>
    <row r="52" spans="1:43" s="214" customFormat="1">
      <c r="A52" s="379"/>
      <c r="B52" s="382"/>
      <c r="C52" s="379"/>
      <c r="D52" s="379"/>
      <c r="E52" s="158"/>
      <c r="F52" s="158"/>
      <c r="G52" s="158"/>
      <c r="H52" s="5"/>
      <c r="I52" s="5"/>
      <c r="J52" s="5"/>
      <c r="K52" s="5"/>
      <c r="L52" s="5"/>
      <c r="M52" s="5"/>
      <c r="N52" s="5"/>
      <c r="O52" s="5"/>
      <c r="P52" s="5"/>
      <c r="Q52" s="5"/>
      <c r="R52" s="5"/>
      <c r="S52" s="379"/>
      <c r="T52" s="379"/>
      <c r="U52" s="385"/>
      <c r="V52" s="385"/>
      <c r="W52" s="246"/>
      <c r="X52" s="246"/>
      <c r="Y52" s="246"/>
      <c r="Z52" s="91"/>
      <c r="AA52" s="32"/>
      <c r="AB52" s="213"/>
      <c r="AC52" s="213"/>
      <c r="AD52" s="13"/>
      <c r="AE52" s="91"/>
      <c r="AF52" s="91"/>
      <c r="AG52" s="328"/>
      <c r="AH52" s="328"/>
      <c r="AI52" s="328"/>
      <c r="AJ52" s="328"/>
      <c r="AK52" s="328"/>
      <c r="AL52" s="91"/>
      <c r="AM52" s="91"/>
      <c r="AN52" s="91"/>
      <c r="AO52" s="91"/>
      <c r="AP52" s="91"/>
      <c r="AQ52" s="91"/>
    </row>
    <row r="53" spans="1:43" s="214" customFormat="1">
      <c r="A53" s="379"/>
      <c r="B53" s="382"/>
      <c r="C53" s="379"/>
      <c r="D53" s="379"/>
      <c r="E53" s="222" t="s">
        <v>200</v>
      </c>
      <c r="F53" s="113" t="s">
        <v>201</v>
      </c>
      <c r="G53" s="113">
        <v>6</v>
      </c>
      <c r="H53" s="195"/>
      <c r="I53" s="159"/>
      <c r="J53" s="159"/>
      <c r="K53" s="159"/>
      <c r="L53" s="159"/>
      <c r="M53" s="159"/>
      <c r="N53" s="159"/>
      <c r="O53" s="159"/>
      <c r="P53" s="159"/>
      <c r="Q53" s="159"/>
      <c r="R53" s="160"/>
      <c r="S53" s="379"/>
      <c r="T53" s="379"/>
      <c r="U53" s="385"/>
      <c r="V53" s="385"/>
      <c r="W53" s="246"/>
      <c r="X53" s="246"/>
      <c r="Y53" s="246"/>
      <c r="Z53" s="91"/>
      <c r="AA53" s="32"/>
      <c r="AB53" s="213"/>
      <c r="AC53" s="213"/>
      <c r="AD53" s="13"/>
      <c r="AE53" s="91"/>
      <c r="AF53" s="91"/>
      <c r="AG53" s="328"/>
      <c r="AH53" s="328"/>
      <c r="AI53" s="328"/>
      <c r="AJ53" s="328"/>
      <c r="AK53" s="328"/>
      <c r="AL53" s="91"/>
      <c r="AM53" s="91"/>
      <c r="AN53" s="91"/>
      <c r="AO53" s="91"/>
      <c r="AP53" s="91"/>
      <c r="AQ53" s="91"/>
    </row>
    <row r="54" spans="1:43" s="214" customFormat="1" ht="13.5" thickBot="1">
      <c r="A54" s="380"/>
      <c r="B54" s="383"/>
      <c r="C54" s="384"/>
      <c r="D54" s="356"/>
      <c r="E54" s="179"/>
      <c r="F54" s="265"/>
      <c r="G54" s="265"/>
      <c r="H54" s="209"/>
      <c r="I54" s="210"/>
      <c r="J54" s="210"/>
      <c r="K54" s="210"/>
      <c r="L54" s="210"/>
      <c r="M54" s="210"/>
      <c r="N54" s="210"/>
      <c r="O54" s="210"/>
      <c r="P54" s="210"/>
      <c r="Q54" s="210"/>
      <c r="R54" s="211"/>
      <c r="S54" s="380"/>
      <c r="T54" s="380"/>
      <c r="U54" s="378"/>
      <c r="V54" s="378"/>
      <c r="W54" s="246"/>
      <c r="X54" s="246"/>
      <c r="Y54" s="246"/>
      <c r="Z54" s="91"/>
      <c r="AA54" s="226"/>
      <c r="AB54" s="213"/>
      <c r="AC54" s="213"/>
      <c r="AD54" s="13"/>
      <c r="AE54" s="91"/>
      <c r="AF54" s="91"/>
      <c r="AG54" s="343"/>
      <c r="AH54" s="343"/>
      <c r="AI54" s="343"/>
      <c r="AJ54" s="343"/>
      <c r="AK54" s="343"/>
      <c r="AL54" s="91"/>
      <c r="AM54" s="91"/>
      <c r="AN54" s="91"/>
      <c r="AO54" s="91"/>
      <c r="AP54" s="91"/>
      <c r="AQ54" s="91"/>
    </row>
    <row r="55" spans="1:43" s="214" customFormat="1">
      <c r="A55" s="220"/>
      <c r="B55" s="262" t="s">
        <v>238</v>
      </c>
      <c r="C55" s="101">
        <f>IF(SUM(T43:T54)&gt;=4,"X",0)</f>
        <v>0</v>
      </c>
      <c r="D55" s="223" t="s">
        <v>284</v>
      </c>
      <c r="E55" s="55"/>
      <c r="F55" s="55"/>
      <c r="G55" s="55"/>
      <c r="H55" s="55"/>
      <c r="I55" s="55"/>
      <c r="J55" s="55"/>
      <c r="K55" s="55"/>
      <c r="L55" s="55"/>
      <c r="M55" s="55"/>
      <c r="N55" s="55"/>
      <c r="O55" s="55"/>
      <c r="P55" s="55"/>
      <c r="Q55" s="55"/>
      <c r="R55" s="55"/>
      <c r="S55" s="55"/>
      <c r="T55" s="55"/>
      <c r="U55" s="224"/>
      <c r="V55" s="225"/>
      <c r="W55" s="225"/>
      <c r="X55" s="225"/>
      <c r="Y55" s="225"/>
      <c r="Z55" s="91"/>
      <c r="AA55" s="226"/>
      <c r="AB55" s="213"/>
      <c r="AC55" s="213"/>
      <c r="AD55" s="13"/>
      <c r="AE55" s="91"/>
      <c r="AF55" s="91"/>
      <c r="AG55" s="91"/>
      <c r="AH55" s="91"/>
      <c r="AI55" s="91"/>
      <c r="AJ55" s="91"/>
      <c r="AK55" s="91"/>
      <c r="AL55" s="91"/>
      <c r="AM55" s="91"/>
      <c r="AN55" s="91"/>
      <c r="AO55" s="91"/>
      <c r="AP55" s="91"/>
      <c r="AQ55" s="91"/>
    </row>
    <row r="56" spans="1:43" s="214" customFormat="1">
      <c r="A56" s="91"/>
      <c r="B56" s="106"/>
      <c r="C56" s="55"/>
      <c r="D56" s="52"/>
      <c r="E56" s="52"/>
      <c r="F56" s="52"/>
      <c r="G56" s="52"/>
      <c r="H56" s="52"/>
      <c r="I56" s="52"/>
      <c r="J56" s="52"/>
      <c r="K56" s="52"/>
      <c r="L56" s="52"/>
      <c r="M56" s="52"/>
      <c r="N56" s="52"/>
      <c r="O56" s="52"/>
      <c r="P56" s="52"/>
      <c r="Q56" s="52"/>
      <c r="R56" s="52"/>
      <c r="S56" s="91"/>
      <c r="T56" s="91"/>
      <c r="U56" s="91"/>
      <c r="V56" s="91"/>
      <c r="W56" s="91"/>
      <c r="X56" s="91"/>
      <c r="Y56" s="91"/>
      <c r="Z56" s="91"/>
      <c r="AA56" s="32"/>
      <c r="AB56" s="213"/>
      <c r="AC56" s="213"/>
      <c r="AD56" s="13"/>
      <c r="AE56" s="91"/>
      <c r="AF56" s="91"/>
      <c r="AG56" s="253" t="s">
        <v>216</v>
      </c>
      <c r="AH56" s="309"/>
      <c r="AI56" s="309"/>
      <c r="AJ56" s="309"/>
      <c r="AK56" s="93"/>
      <c r="AL56" s="91"/>
      <c r="AM56" s="91"/>
      <c r="AN56" s="91"/>
      <c r="AO56" s="91"/>
      <c r="AP56" s="91"/>
      <c r="AQ56" s="91"/>
    </row>
    <row r="57" spans="1:43" s="214" customFormat="1">
      <c r="A57" s="96" t="s">
        <v>214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32"/>
      <c r="AB57" s="213"/>
      <c r="AC57" s="213"/>
      <c r="AD57" s="13"/>
      <c r="AE57" s="91"/>
      <c r="AF57" s="91"/>
      <c r="AG57" s="220" t="s">
        <v>26</v>
      </c>
      <c r="AH57" s="310"/>
      <c r="AI57" s="310"/>
      <c r="AJ57" s="310"/>
      <c r="AK57" s="311"/>
      <c r="AL57" s="91"/>
      <c r="AM57" s="91"/>
      <c r="AN57" s="91"/>
      <c r="AO57" s="91"/>
      <c r="AP57" s="91"/>
      <c r="AQ57" s="91"/>
    </row>
    <row r="58" spans="1:43" s="214" customFormat="1">
      <c r="A58" s="49" t="s">
        <v>5</v>
      </c>
      <c r="B58" s="49"/>
      <c r="C58" s="49" t="s">
        <v>7</v>
      </c>
      <c r="D58" s="49"/>
      <c r="E58" s="227" t="s">
        <v>33</v>
      </c>
      <c r="F58" s="105"/>
      <c r="G58" s="105"/>
      <c r="H58" s="105"/>
      <c r="I58" s="105"/>
      <c r="J58" s="105"/>
      <c r="K58" s="105"/>
      <c r="L58" s="105"/>
      <c r="M58" s="105"/>
      <c r="N58" s="105"/>
      <c r="O58" s="105"/>
      <c r="P58" s="105"/>
      <c r="Q58" s="105"/>
      <c r="R58" s="105"/>
      <c r="S58" s="365" t="s">
        <v>4</v>
      </c>
      <c r="T58" s="366"/>
      <c r="U58" s="366"/>
      <c r="V58" s="367"/>
      <c r="W58" s="242"/>
      <c r="X58" s="242"/>
      <c r="Y58" s="242"/>
      <c r="Z58" s="91"/>
      <c r="AA58" s="226"/>
      <c r="AB58" s="213"/>
      <c r="AC58" s="213"/>
      <c r="AD58" s="13"/>
      <c r="AE58" s="91"/>
      <c r="AF58" s="91"/>
      <c r="AG58" s="119" t="s">
        <v>34</v>
      </c>
      <c r="AH58" s="119" t="s">
        <v>48</v>
      </c>
      <c r="AI58" s="119" t="s">
        <v>165</v>
      </c>
      <c r="AJ58" s="119" t="s">
        <v>211</v>
      </c>
      <c r="AK58" s="119" t="s">
        <v>1</v>
      </c>
      <c r="AL58" s="91"/>
      <c r="AM58" s="91"/>
      <c r="AN58" s="91"/>
      <c r="AO58" s="91"/>
      <c r="AP58" s="91"/>
      <c r="AQ58" s="91"/>
    </row>
    <row r="59" spans="1:43" s="214" customFormat="1">
      <c r="A59" s="50" t="s">
        <v>43</v>
      </c>
      <c r="B59" s="49" t="s">
        <v>40</v>
      </c>
      <c r="C59" s="50" t="s">
        <v>46</v>
      </c>
      <c r="D59" s="228" t="s">
        <v>16</v>
      </c>
      <c r="E59" s="51">
        <v>1</v>
      </c>
      <c r="F59" s="294"/>
      <c r="G59" s="117"/>
      <c r="H59" s="117"/>
      <c r="I59" s="117"/>
      <c r="J59" s="117"/>
      <c r="K59" s="117"/>
      <c r="L59" s="117"/>
      <c r="M59" s="117"/>
      <c r="N59" s="117"/>
      <c r="O59" s="117"/>
      <c r="P59" s="117"/>
      <c r="Q59" s="117"/>
      <c r="R59" s="117"/>
      <c r="S59" s="50" t="s">
        <v>2</v>
      </c>
      <c r="T59" s="50" t="s">
        <v>31</v>
      </c>
      <c r="U59" s="50" t="s">
        <v>24</v>
      </c>
      <c r="V59" s="50" t="s">
        <v>66</v>
      </c>
      <c r="W59" s="55"/>
      <c r="X59" s="55"/>
      <c r="Y59" s="55"/>
      <c r="Z59" s="91"/>
      <c r="AA59" s="226"/>
      <c r="AB59" s="213"/>
      <c r="AC59" s="213"/>
      <c r="AD59" s="13"/>
      <c r="AE59" s="91"/>
      <c r="AF59" s="91"/>
      <c r="AG59" s="148" t="s">
        <v>49</v>
      </c>
      <c r="AH59" s="148" t="s">
        <v>49</v>
      </c>
      <c r="AI59" s="148" t="s">
        <v>49</v>
      </c>
      <c r="AJ59" s="148" t="s">
        <v>49</v>
      </c>
      <c r="AK59" s="148" t="s">
        <v>50</v>
      </c>
      <c r="AL59" s="91"/>
      <c r="AM59" s="91"/>
      <c r="AN59" s="91"/>
      <c r="AO59" s="91"/>
      <c r="AP59" s="91"/>
      <c r="AQ59" s="91"/>
    </row>
    <row r="60" spans="1:43" s="214" customFormat="1" ht="25.5">
      <c r="A60" s="113">
        <v>1</v>
      </c>
      <c r="B60" s="114" t="str">
        <f>DenStatus!C36</f>
        <v>Be Active Den Member for 6 months</v>
      </c>
      <c r="C60" s="113">
        <v>1</v>
      </c>
      <c r="D60" s="229">
        <v>1</v>
      </c>
      <c r="E60" s="158"/>
      <c r="F60" s="229"/>
      <c r="G60" s="230"/>
      <c r="H60" s="230"/>
      <c r="I60" s="230"/>
      <c r="J60" s="230"/>
      <c r="K60" s="230"/>
      <c r="L60" s="230"/>
      <c r="M60" s="230"/>
      <c r="N60" s="230"/>
      <c r="O60" s="230"/>
      <c r="P60" s="230"/>
      <c r="Q60" s="230"/>
      <c r="R60" s="230"/>
      <c r="S60" s="113">
        <f>COUNTA(E60:R60)</f>
        <v>0</v>
      </c>
      <c r="T60" s="113">
        <f>IF(SUM(AG60:AJ60)&gt;=AK60,1,0)</f>
        <v>0</v>
      </c>
      <c r="U60" s="188"/>
      <c r="V60" s="188"/>
      <c r="W60" s="246"/>
      <c r="X60" s="246"/>
      <c r="Y60" s="246"/>
      <c r="Z60" s="91"/>
      <c r="AA60" s="32"/>
      <c r="AB60" s="213"/>
      <c r="AC60" s="213"/>
      <c r="AD60" s="13"/>
      <c r="AE60" s="91"/>
      <c r="AF60" s="91"/>
      <c r="AG60" s="113">
        <f>IF(S60&gt;=C60,1,0)</f>
        <v>0</v>
      </c>
      <c r="AH60" s="113"/>
      <c r="AI60" s="113"/>
      <c r="AJ60" s="113"/>
      <c r="AK60" s="113">
        <v>1</v>
      </c>
      <c r="AL60" s="91"/>
      <c r="AM60" s="91"/>
      <c r="AN60" s="91"/>
      <c r="AO60" s="91"/>
      <c r="AP60" s="91"/>
      <c r="AQ60" s="91"/>
    </row>
    <row r="61" spans="1:43" s="214" customFormat="1" ht="13.5" customHeight="1">
      <c r="A61" s="50">
        <v>2</v>
      </c>
      <c r="B61" s="49" t="str">
        <f>DenStatus!C37</f>
        <v>Child Protection</v>
      </c>
      <c r="C61" s="50">
        <v>1</v>
      </c>
      <c r="D61" s="294">
        <v>1</v>
      </c>
      <c r="E61" s="5"/>
      <c r="F61" s="294"/>
      <c r="G61" s="117"/>
      <c r="H61" s="117"/>
      <c r="I61" s="117"/>
      <c r="J61" s="117"/>
      <c r="K61" s="117"/>
      <c r="L61" s="117"/>
      <c r="M61" s="117"/>
      <c r="N61" s="117"/>
      <c r="O61" s="117"/>
      <c r="P61" s="117"/>
      <c r="Q61" s="117"/>
      <c r="R61" s="117"/>
      <c r="S61" s="50">
        <f>COUNTA(E61:R61)</f>
        <v>0</v>
      </c>
      <c r="T61" s="50">
        <f>IF(SUM(AG61:AJ61)&gt;=AK61,1,0)</f>
        <v>0</v>
      </c>
      <c r="U61" s="13"/>
      <c r="V61" s="13"/>
      <c r="W61" s="249"/>
      <c r="X61" s="249"/>
      <c r="Y61" s="249"/>
      <c r="Z61" s="91"/>
      <c r="AA61" s="32"/>
      <c r="AB61" s="213"/>
      <c r="AC61" s="213"/>
      <c r="AD61" s="13"/>
      <c r="AE61" s="91"/>
      <c r="AF61" s="91"/>
      <c r="AG61" s="50">
        <f>IF(S61&gt;=C61,1,0)</f>
        <v>0</v>
      </c>
      <c r="AH61" s="50"/>
      <c r="AI61" s="50"/>
      <c r="AJ61" s="50"/>
      <c r="AK61" s="50">
        <v>1</v>
      </c>
      <c r="AL61" s="91"/>
      <c r="AM61" s="91"/>
      <c r="AN61" s="91"/>
      <c r="AO61" s="91"/>
      <c r="AP61" s="91"/>
      <c r="AQ61" s="91"/>
    </row>
    <row r="62" spans="1:43" s="214" customFormat="1" ht="12.75" customHeight="1" thickBot="1">
      <c r="A62" s="267">
        <v>3</v>
      </c>
      <c r="B62" s="215" t="str">
        <f>DenStatus!C38</f>
        <v>Cyber Chip</v>
      </c>
      <c r="C62" s="267">
        <v>1</v>
      </c>
      <c r="D62" s="268">
        <v>1</v>
      </c>
      <c r="E62" s="179"/>
      <c r="F62" s="268"/>
      <c r="G62" s="269"/>
      <c r="H62" s="269"/>
      <c r="I62" s="269"/>
      <c r="J62" s="269"/>
      <c r="K62" s="269"/>
      <c r="L62" s="269"/>
      <c r="M62" s="269"/>
      <c r="N62" s="269"/>
      <c r="O62" s="269"/>
      <c r="P62" s="269"/>
      <c r="Q62" s="269"/>
      <c r="R62" s="269"/>
      <c r="S62" s="267">
        <f>COUNTA(E62:R62)</f>
        <v>0</v>
      </c>
      <c r="T62" s="267">
        <f>IF(SUM(AG62:AJ62)&gt;=AK62,1,0)</f>
        <v>0</v>
      </c>
      <c r="U62" s="270"/>
      <c r="V62" s="270"/>
      <c r="W62" s="249"/>
      <c r="X62" s="249"/>
      <c r="Y62" s="249"/>
      <c r="Z62" s="91"/>
      <c r="AA62" s="32"/>
      <c r="AB62" s="213"/>
      <c r="AC62" s="213"/>
      <c r="AD62" s="13"/>
      <c r="AE62" s="91"/>
      <c r="AF62" s="91"/>
      <c r="AG62" s="50">
        <f>IF(S62&gt;=C62,1,0)</f>
        <v>0</v>
      </c>
      <c r="AH62" s="50"/>
      <c r="AI62" s="50"/>
      <c r="AJ62" s="50"/>
      <c r="AK62" s="50">
        <v>1</v>
      </c>
      <c r="AL62" s="91"/>
      <c r="AM62" s="91"/>
      <c r="AN62" s="91"/>
      <c r="AO62" s="91"/>
      <c r="AP62" s="91"/>
      <c r="AQ62" s="271"/>
    </row>
    <row r="63" spans="1:43" s="214" customFormat="1" ht="12.75" customHeight="1" thickTop="1">
      <c r="A63" s="266"/>
      <c r="B63" s="262" t="s">
        <v>239</v>
      </c>
      <c r="C63" s="101">
        <f>IF(SUM(T60:T62)&gt;=3,"X",0)</f>
        <v>0</v>
      </c>
      <c r="D63" s="223" t="s">
        <v>284</v>
      </c>
      <c r="E63" s="52"/>
      <c r="F63" s="55"/>
      <c r="G63" s="55"/>
      <c r="H63" s="55"/>
      <c r="I63" s="55"/>
      <c r="J63" s="55"/>
      <c r="K63" s="55"/>
      <c r="L63" s="55"/>
      <c r="M63" s="55"/>
      <c r="N63" s="55"/>
      <c r="O63" s="55"/>
      <c r="P63" s="55"/>
      <c r="Q63" s="55"/>
      <c r="R63" s="55"/>
      <c r="S63" s="55"/>
      <c r="T63" s="55"/>
      <c r="U63" s="224"/>
      <c r="V63" s="225"/>
      <c r="W63" s="225"/>
      <c r="X63" s="249"/>
      <c r="Y63" s="249"/>
      <c r="Z63" s="91"/>
      <c r="AA63" s="2"/>
      <c r="AB63" s="3"/>
      <c r="AC63" s="3"/>
      <c r="AD63" s="186"/>
      <c r="AE63" s="91"/>
      <c r="AF63" s="91"/>
      <c r="AG63" s="91"/>
      <c r="AH63" s="91"/>
      <c r="AI63" s="91"/>
      <c r="AJ63" s="91"/>
      <c r="AK63" s="91"/>
      <c r="AL63" s="91"/>
      <c r="AM63" s="91"/>
      <c r="AN63" s="119" t="s">
        <v>246</v>
      </c>
      <c r="AO63" s="106"/>
      <c r="AP63" s="106"/>
      <c r="AQ63" s="276" t="s">
        <v>248</v>
      </c>
    </row>
    <row r="64" spans="1:43">
      <c r="A64" s="95"/>
      <c r="B64" s="95"/>
      <c r="C64" s="95"/>
      <c r="D64" s="95"/>
      <c r="E64" s="95"/>
      <c r="F64" s="95"/>
      <c r="G64" s="95"/>
      <c r="H64" s="95"/>
      <c r="I64" s="95"/>
      <c r="J64" s="95"/>
      <c r="K64" s="95"/>
      <c r="L64" s="95"/>
      <c r="M64" s="95"/>
      <c r="N64" s="95"/>
      <c r="O64" s="95"/>
      <c r="P64" s="95"/>
      <c r="Q64" s="95"/>
      <c r="R64" s="95"/>
      <c r="S64" s="95"/>
      <c r="T64" s="95"/>
      <c r="U64" s="95"/>
      <c r="V64" s="95"/>
      <c r="W64" s="119" t="s">
        <v>65</v>
      </c>
      <c r="X64" s="369" t="s">
        <v>252</v>
      </c>
      <c r="Y64" s="370"/>
      <c r="Z64" s="95"/>
      <c r="AA64" s="2"/>
      <c r="AB64" s="3"/>
      <c r="AC64" s="3"/>
      <c r="AD64" s="186"/>
      <c r="AE64" s="95"/>
      <c r="AF64" s="95"/>
      <c r="AG64" s="253" t="s">
        <v>234</v>
      </c>
      <c r="AH64" s="309"/>
      <c r="AI64" s="309"/>
      <c r="AJ64" s="305"/>
      <c r="AK64" s="306"/>
      <c r="AL64" s="95"/>
      <c r="AM64" s="95"/>
      <c r="AN64" s="252" t="s">
        <v>267</v>
      </c>
      <c r="AO64" s="106"/>
      <c r="AP64" s="106"/>
      <c r="AQ64" s="277" t="s">
        <v>256</v>
      </c>
    </row>
    <row r="65" spans="1:43">
      <c r="A65" s="96" t="s">
        <v>240</v>
      </c>
      <c r="B65" s="95"/>
      <c r="C65" s="95"/>
      <c r="D65" s="95"/>
      <c r="E65" s="95"/>
      <c r="F65" s="95"/>
      <c r="G65" s="95"/>
      <c r="H65" s="95"/>
      <c r="I65" s="95"/>
      <c r="J65" s="95"/>
      <c r="K65" s="95"/>
      <c r="L65" s="95"/>
      <c r="M65" s="95"/>
      <c r="N65" s="95"/>
      <c r="O65" s="95"/>
      <c r="P65" s="95"/>
      <c r="Q65" s="95"/>
      <c r="R65" s="95"/>
      <c r="S65" s="95"/>
      <c r="T65" s="95"/>
      <c r="U65" s="95"/>
      <c r="V65" s="95"/>
      <c r="W65" s="191" t="s">
        <v>269</v>
      </c>
      <c r="X65" s="371"/>
      <c r="Y65" s="372"/>
      <c r="Z65" s="95"/>
      <c r="AA65" s="2"/>
      <c r="AB65" s="3"/>
      <c r="AC65" s="3"/>
      <c r="AD65" s="186"/>
      <c r="AE65" s="95"/>
      <c r="AF65" s="95"/>
      <c r="AG65" s="184" t="s">
        <v>26</v>
      </c>
      <c r="AH65" s="307"/>
      <c r="AI65" s="307"/>
      <c r="AJ65" s="307"/>
      <c r="AK65" s="308"/>
      <c r="AL65" s="119" t="s">
        <v>242</v>
      </c>
      <c r="AM65" s="253" t="s">
        <v>243</v>
      </c>
      <c r="AN65" s="252" t="s">
        <v>270</v>
      </c>
      <c r="AO65" s="119" t="s">
        <v>266</v>
      </c>
      <c r="AP65" s="281" t="s">
        <v>268</v>
      </c>
      <c r="AQ65" s="280" t="s">
        <v>257</v>
      </c>
    </row>
    <row r="66" spans="1:43">
      <c r="A66" s="49" t="s">
        <v>55</v>
      </c>
      <c r="B66" s="135"/>
      <c r="C66" s="49" t="s">
        <v>56</v>
      </c>
      <c r="D66" s="135"/>
      <c r="E66" s="138" t="s">
        <v>33</v>
      </c>
      <c r="F66" s="143"/>
      <c r="G66" s="143"/>
      <c r="H66" s="143"/>
      <c r="I66" s="143"/>
      <c r="J66" s="143"/>
      <c r="K66" s="143"/>
      <c r="L66" s="143"/>
      <c r="M66" s="143"/>
      <c r="N66" s="143"/>
      <c r="O66" s="143"/>
      <c r="P66" s="143"/>
      <c r="Q66" s="143"/>
      <c r="R66" s="143"/>
      <c r="S66" s="365" t="s">
        <v>58</v>
      </c>
      <c r="T66" s="366"/>
      <c r="U66" s="366"/>
      <c r="V66" s="367"/>
      <c r="W66" s="257" t="s">
        <v>247</v>
      </c>
      <c r="X66" s="373"/>
      <c r="Y66" s="374"/>
      <c r="Z66" s="95"/>
      <c r="AA66" s="2"/>
      <c r="AB66" s="3"/>
      <c r="AC66" s="3"/>
      <c r="AD66" s="186"/>
      <c r="AE66" s="95"/>
      <c r="AF66" s="95"/>
      <c r="AG66" s="157" t="s">
        <v>34</v>
      </c>
      <c r="AH66" s="119" t="s">
        <v>48</v>
      </c>
      <c r="AI66" s="119" t="s">
        <v>165</v>
      </c>
      <c r="AJ66" s="119" t="s">
        <v>211</v>
      </c>
      <c r="AK66" s="157" t="s">
        <v>1</v>
      </c>
      <c r="AL66" s="252" t="s">
        <v>65</v>
      </c>
      <c r="AM66" s="223" t="s">
        <v>65</v>
      </c>
      <c r="AN66" s="254" t="s">
        <v>250</v>
      </c>
      <c r="AO66" s="252" t="s">
        <v>242</v>
      </c>
      <c r="AP66" s="282" t="s">
        <v>243</v>
      </c>
      <c r="AQ66" s="280" t="s">
        <v>258</v>
      </c>
    </row>
    <row r="67" spans="1:43" ht="13.5" thickBot="1">
      <c r="A67" s="136" t="s">
        <v>43</v>
      </c>
      <c r="B67" s="135" t="s">
        <v>40</v>
      </c>
      <c r="C67" s="136" t="s">
        <v>46</v>
      </c>
      <c r="D67" s="136" t="s">
        <v>16</v>
      </c>
      <c r="E67" s="295"/>
      <c r="F67" s="175"/>
      <c r="G67" s="175"/>
      <c r="H67" s="175"/>
      <c r="I67" s="175"/>
      <c r="J67" s="175"/>
      <c r="K67" s="175"/>
      <c r="L67" s="175"/>
      <c r="M67" s="175"/>
      <c r="N67" s="175"/>
      <c r="O67" s="175"/>
      <c r="P67" s="175"/>
      <c r="Q67" s="175"/>
      <c r="R67" s="175"/>
      <c r="S67" s="136" t="s">
        <v>2</v>
      </c>
      <c r="T67" s="136" t="s">
        <v>31</v>
      </c>
      <c r="U67" s="136" t="s">
        <v>24</v>
      </c>
      <c r="V67" s="50" t="s">
        <v>66</v>
      </c>
      <c r="W67" s="101" t="s">
        <v>249</v>
      </c>
      <c r="X67" s="250" t="s">
        <v>242</v>
      </c>
      <c r="Y67" s="250" t="s">
        <v>243</v>
      </c>
      <c r="Z67" s="95"/>
      <c r="AA67" s="2"/>
      <c r="AB67" s="3"/>
      <c r="AC67" s="3"/>
      <c r="AD67" s="186"/>
      <c r="AE67" s="95"/>
      <c r="AF67" s="95"/>
      <c r="AG67" s="251" t="s">
        <v>49</v>
      </c>
      <c r="AH67" s="148" t="s">
        <v>49</v>
      </c>
      <c r="AI67" s="148" t="s">
        <v>49</v>
      </c>
      <c r="AJ67" s="251" t="s">
        <v>49</v>
      </c>
      <c r="AK67" s="251" t="s">
        <v>50</v>
      </c>
      <c r="AL67" s="148" t="s">
        <v>245</v>
      </c>
      <c r="AM67" s="220" t="s">
        <v>245</v>
      </c>
      <c r="AN67" s="148" t="s">
        <v>251</v>
      </c>
      <c r="AO67" s="148" t="s">
        <v>65</v>
      </c>
      <c r="AP67" s="279" t="s">
        <v>65</v>
      </c>
      <c r="AQ67" s="280" t="s">
        <v>307</v>
      </c>
    </row>
    <row r="68" spans="1:43" ht="14.25" thickTop="1" thickBot="1">
      <c r="A68" s="357">
        <v>1</v>
      </c>
      <c r="B68" s="395" t="str">
        <f>DenStatus!C42</f>
        <v>Adventures in Science</v>
      </c>
      <c r="C68" s="361">
        <v>6</v>
      </c>
      <c r="D68" s="361">
        <v>11</v>
      </c>
      <c r="E68" s="136">
        <v>1</v>
      </c>
      <c r="F68" s="136">
        <v>2</v>
      </c>
      <c r="G68" s="50" t="s">
        <v>154</v>
      </c>
      <c r="H68" s="50" t="s">
        <v>155</v>
      </c>
      <c r="I68" s="50" t="s">
        <v>156</v>
      </c>
      <c r="J68" s="50" t="s">
        <v>157</v>
      </c>
      <c r="K68" s="50" t="s">
        <v>158</v>
      </c>
      <c r="L68" s="50" t="s">
        <v>159</v>
      </c>
      <c r="M68" s="50" t="s">
        <v>160</v>
      </c>
      <c r="N68" s="50" t="s">
        <v>161</v>
      </c>
      <c r="O68" s="50" t="s">
        <v>162</v>
      </c>
      <c r="P68" s="195"/>
      <c r="Q68" s="159"/>
      <c r="R68" s="159"/>
      <c r="S68" s="357">
        <f>COUNTA(E69:R69)</f>
        <v>0</v>
      </c>
      <c r="T68" s="357">
        <f>IF(SUM(AG68:AJ69)&gt;=AK68,1,0)</f>
        <v>0</v>
      </c>
      <c r="U68" s="377"/>
      <c r="V68" s="377"/>
      <c r="W68" s="402" t="str">
        <f>IF(AN68&gt;1,"ERROR",IF(AN68=1,"OK",""))</f>
        <v/>
      </c>
      <c r="X68" s="364"/>
      <c r="Y68" s="364"/>
      <c r="Z68" s="95"/>
      <c r="AA68" s="2"/>
      <c r="AB68" s="3"/>
      <c r="AC68" s="3"/>
      <c r="AD68" s="186"/>
      <c r="AE68" s="95"/>
      <c r="AF68" s="95"/>
      <c r="AG68" s="357">
        <f>IF(COUNTA(E69:F69)&gt;=2,1,0)</f>
        <v>0</v>
      </c>
      <c r="AH68" s="357">
        <f>IF(COUNTA(G69:O69)&gt;=4,1,0)</f>
        <v>0</v>
      </c>
      <c r="AI68" s="357"/>
      <c r="AJ68" s="357"/>
      <c r="AK68" s="357">
        <v>2</v>
      </c>
      <c r="AL68" s="357">
        <f>COUNTA(X68)</f>
        <v>0</v>
      </c>
      <c r="AM68" s="357">
        <f>COUNTA(Y68)</f>
        <v>0</v>
      </c>
      <c r="AN68" s="357">
        <f>SUM(AL68:AM69)</f>
        <v>0</v>
      </c>
      <c r="AO68" s="357">
        <f>IF(AN68&gt;1,0,IF(T68+AL68=2,1,0))</f>
        <v>0</v>
      </c>
      <c r="AP68" s="358">
        <f>IF(AN68&gt;1,0,IF(T68+AM68=2,1,0))</f>
        <v>0</v>
      </c>
      <c r="AQ68" s="278" t="s">
        <v>255</v>
      </c>
    </row>
    <row r="69" spans="1:43" ht="14.25" thickTop="1" thickBot="1">
      <c r="A69" s="394"/>
      <c r="B69" s="348"/>
      <c r="C69" s="343"/>
      <c r="D69" s="343"/>
      <c r="E69" s="179"/>
      <c r="F69" s="179"/>
      <c r="G69" s="179"/>
      <c r="H69" s="179"/>
      <c r="I69" s="179"/>
      <c r="J69" s="179"/>
      <c r="K69" s="179"/>
      <c r="L69" s="179"/>
      <c r="M69" s="179"/>
      <c r="N69" s="179"/>
      <c r="O69" s="179"/>
      <c r="P69" s="196"/>
      <c r="Q69" s="197"/>
      <c r="R69" s="197"/>
      <c r="S69" s="394"/>
      <c r="T69" s="394"/>
      <c r="U69" s="376"/>
      <c r="V69" s="376"/>
      <c r="W69" s="403"/>
      <c r="X69" s="368"/>
      <c r="Y69" s="363"/>
      <c r="Z69" s="95"/>
      <c r="AA69" s="2"/>
      <c r="AB69" s="3"/>
      <c r="AC69" s="3"/>
      <c r="AD69" s="186"/>
      <c r="AE69" s="95"/>
      <c r="AF69" s="95"/>
      <c r="AG69" s="343"/>
      <c r="AH69" s="343"/>
      <c r="AI69" s="343"/>
      <c r="AJ69" s="343"/>
      <c r="AK69" s="343"/>
      <c r="AL69" s="343"/>
      <c r="AM69" s="343"/>
      <c r="AN69" s="343"/>
      <c r="AO69" s="343"/>
      <c r="AP69" s="359"/>
      <c r="AQ69" s="278" t="s">
        <v>244</v>
      </c>
    </row>
    <row r="70" spans="1:43" ht="14.25" thickTop="1" thickBot="1">
      <c r="A70" s="360">
        <f>A68+1</f>
        <v>2</v>
      </c>
      <c r="B70" s="381" t="str">
        <f>DenStatus!C43</f>
        <v>Aquanaut</v>
      </c>
      <c r="C70" s="342">
        <v>6</v>
      </c>
      <c r="D70" s="342">
        <v>9</v>
      </c>
      <c r="E70" s="181">
        <v>1</v>
      </c>
      <c r="F70" s="181">
        <v>2</v>
      </c>
      <c r="G70" s="181">
        <v>3</v>
      </c>
      <c r="H70" s="181">
        <v>4</v>
      </c>
      <c r="I70" s="181">
        <v>5</v>
      </c>
      <c r="J70" s="181">
        <v>6</v>
      </c>
      <c r="K70" s="181">
        <v>7</v>
      </c>
      <c r="L70" s="181">
        <v>8</v>
      </c>
      <c r="M70" s="181">
        <v>9</v>
      </c>
      <c r="N70" s="198"/>
      <c r="O70" s="199"/>
      <c r="P70" s="199"/>
      <c r="Q70" s="199"/>
      <c r="R70" s="199"/>
      <c r="S70" s="360">
        <f>COUNTA(E71:R71)</f>
        <v>0</v>
      </c>
      <c r="T70" s="360">
        <f>IF(SUM(AG70:AJ71)&gt;=AK70,1,0)</f>
        <v>0</v>
      </c>
      <c r="U70" s="375"/>
      <c r="V70" s="375"/>
      <c r="W70" s="402" t="str">
        <f>IF(AN70&gt;1,"ERROR",IF(AN70=1,"OK",""))</f>
        <v/>
      </c>
      <c r="X70" s="362"/>
      <c r="Y70" s="362"/>
      <c r="Z70" s="95"/>
      <c r="AA70" s="32"/>
      <c r="AB70" s="3"/>
      <c r="AC70" s="3"/>
      <c r="AD70" s="186"/>
      <c r="AE70" s="95"/>
      <c r="AF70" s="95"/>
      <c r="AG70" s="360">
        <f>IF(COUNTA(E71:H71)&gt;=4,1,0)</f>
        <v>0</v>
      </c>
      <c r="AH70" s="342">
        <f>IF(COUNTA(I71:M71)&gt;=2,1,0)</f>
        <v>0</v>
      </c>
      <c r="AI70" s="360"/>
      <c r="AJ70" s="360"/>
      <c r="AK70" s="360">
        <v>2</v>
      </c>
      <c r="AL70" s="360">
        <f>COUNTA(X70)</f>
        <v>0</v>
      </c>
      <c r="AM70" s="360">
        <f>COUNTA(Y70)</f>
        <v>0</v>
      </c>
      <c r="AN70" s="360">
        <f>SUM(AL70:AM71)</f>
        <v>0</v>
      </c>
      <c r="AO70" s="360">
        <f>IF(AN70&gt;1,0,IF(T70+AL70=2,1,0))</f>
        <v>0</v>
      </c>
      <c r="AP70" s="408">
        <f>IF(AN70&gt;1,0,IF(T70+AM70=2,1,0))</f>
        <v>0</v>
      </c>
      <c r="AQ70" s="291"/>
    </row>
    <row r="71" spans="1:43" ht="13.5" thickBot="1">
      <c r="A71" s="394"/>
      <c r="B71" s="396"/>
      <c r="C71" s="394"/>
      <c r="D71" s="394"/>
      <c r="E71" s="179"/>
      <c r="F71" s="179"/>
      <c r="G71" s="179"/>
      <c r="H71" s="179"/>
      <c r="I71" s="179"/>
      <c r="J71" s="179"/>
      <c r="K71" s="179"/>
      <c r="L71" s="179"/>
      <c r="M71" s="179"/>
      <c r="N71" s="196"/>
      <c r="O71" s="197"/>
      <c r="P71" s="197"/>
      <c r="Q71" s="197"/>
      <c r="R71" s="197"/>
      <c r="S71" s="394"/>
      <c r="T71" s="394"/>
      <c r="U71" s="376"/>
      <c r="V71" s="376"/>
      <c r="W71" s="403"/>
      <c r="X71" s="368"/>
      <c r="Y71" s="363"/>
      <c r="Z71" s="95"/>
      <c r="AA71" s="32"/>
      <c r="AB71" s="3"/>
      <c r="AC71" s="3"/>
      <c r="AD71" s="186"/>
      <c r="AE71" s="95"/>
      <c r="AF71" s="95"/>
      <c r="AG71" s="343"/>
      <c r="AH71" s="343"/>
      <c r="AI71" s="343"/>
      <c r="AJ71" s="343"/>
      <c r="AK71" s="343"/>
      <c r="AL71" s="343"/>
      <c r="AM71" s="343"/>
      <c r="AN71" s="343"/>
      <c r="AO71" s="343"/>
      <c r="AP71" s="409"/>
      <c r="AQ71" s="290"/>
    </row>
    <row r="72" spans="1:43" ht="13.5" thickBot="1">
      <c r="A72" s="360">
        <f>A70+1</f>
        <v>3</v>
      </c>
      <c r="B72" s="381" t="str">
        <f>DenStatus!C44</f>
        <v>Art Explosion</v>
      </c>
      <c r="C72" s="342">
        <v>4</v>
      </c>
      <c r="D72" s="342">
        <v>9</v>
      </c>
      <c r="E72" s="181">
        <v>1</v>
      </c>
      <c r="F72" s="181">
        <v>2</v>
      </c>
      <c r="G72" s="182" t="s">
        <v>154</v>
      </c>
      <c r="H72" s="182" t="s">
        <v>155</v>
      </c>
      <c r="I72" s="182" t="s">
        <v>156</v>
      </c>
      <c r="J72" s="182" t="s">
        <v>157</v>
      </c>
      <c r="K72" s="182" t="s">
        <v>158</v>
      </c>
      <c r="L72" s="182" t="s">
        <v>159</v>
      </c>
      <c r="M72" s="182" t="s">
        <v>160</v>
      </c>
      <c r="N72" s="200"/>
      <c r="O72" s="201"/>
      <c r="P72" s="201"/>
      <c r="Q72" s="201"/>
      <c r="R72" s="201"/>
      <c r="S72" s="360">
        <f>COUNTA(E73:R73)</f>
        <v>0</v>
      </c>
      <c r="T72" s="360">
        <f>IF(SUM(AG72:AJ73)&gt;=AK72,1,0)</f>
        <v>0</v>
      </c>
      <c r="U72" s="375"/>
      <c r="V72" s="375"/>
      <c r="W72" s="402" t="str">
        <f>IF(AN72&gt;1,"ERROR",IF(AN72=1,"OK",""))</f>
        <v/>
      </c>
      <c r="X72" s="362"/>
      <c r="Y72" s="362"/>
      <c r="Z72" s="95"/>
      <c r="AA72" s="2"/>
      <c r="AB72" s="3"/>
      <c r="AC72" s="3"/>
      <c r="AD72" s="186"/>
      <c r="AE72" s="95"/>
      <c r="AF72" s="95"/>
      <c r="AG72" s="360">
        <f>IF(COUNTA(E73:F73)&gt;=2,1,0)</f>
        <v>0</v>
      </c>
      <c r="AH72" s="360">
        <f>IF(COUNTA(G73:M73)&gt;=2,1,0)</f>
        <v>0</v>
      </c>
      <c r="AI72" s="360"/>
      <c r="AJ72" s="360"/>
      <c r="AK72" s="360">
        <v>2</v>
      </c>
      <c r="AL72" s="360">
        <f>COUNTA(X72)</f>
        <v>0</v>
      </c>
      <c r="AM72" s="360">
        <f>COUNTA(Y72)</f>
        <v>0</v>
      </c>
      <c r="AN72" s="360">
        <f>SUM(AL72:AM73)</f>
        <v>0</v>
      </c>
      <c r="AO72" s="360">
        <f>IF(AN72&gt;1,0,IF(T72+AL72=2,1,0))</f>
        <v>0</v>
      </c>
      <c r="AP72" s="360">
        <f>IF(AN72&gt;1,0,IF(T72+AM72=2,1,0))</f>
        <v>0</v>
      </c>
      <c r="AQ72" s="95"/>
    </row>
    <row r="73" spans="1:43" ht="13.5" thickBot="1">
      <c r="A73" s="394"/>
      <c r="B73" s="396"/>
      <c r="C73" s="394"/>
      <c r="D73" s="394"/>
      <c r="E73" s="179"/>
      <c r="F73" s="179"/>
      <c r="G73" s="179"/>
      <c r="H73" s="179"/>
      <c r="I73" s="179"/>
      <c r="J73" s="179"/>
      <c r="K73" s="179"/>
      <c r="L73" s="179"/>
      <c r="M73" s="179"/>
      <c r="N73" s="202"/>
      <c r="O73" s="312"/>
      <c r="P73" s="312"/>
      <c r="Q73" s="312"/>
      <c r="R73" s="312"/>
      <c r="S73" s="394"/>
      <c r="T73" s="394"/>
      <c r="U73" s="376"/>
      <c r="V73" s="376"/>
      <c r="W73" s="403"/>
      <c r="X73" s="368"/>
      <c r="Y73" s="363"/>
      <c r="Z73" s="95"/>
      <c r="AA73" s="2"/>
      <c r="AB73" s="3"/>
      <c r="AC73" s="3"/>
      <c r="AD73" s="186"/>
      <c r="AE73" s="95"/>
      <c r="AF73" s="95"/>
      <c r="AG73" s="343"/>
      <c r="AH73" s="343"/>
      <c r="AI73" s="343"/>
      <c r="AJ73" s="343"/>
      <c r="AK73" s="343"/>
      <c r="AL73" s="343"/>
      <c r="AM73" s="343"/>
      <c r="AN73" s="343"/>
      <c r="AO73" s="343"/>
      <c r="AP73" s="343"/>
      <c r="AQ73" s="95"/>
    </row>
    <row r="74" spans="1:43" ht="13.5" thickBot="1">
      <c r="A74" s="360">
        <f>A72+1</f>
        <v>4</v>
      </c>
      <c r="B74" s="381" t="str">
        <f>DenStatus!C45</f>
        <v>Aware and Care</v>
      </c>
      <c r="C74" s="342">
        <v>5</v>
      </c>
      <c r="D74" s="342">
        <v>11</v>
      </c>
      <c r="E74" s="182">
        <v>1</v>
      </c>
      <c r="F74" s="182">
        <v>2</v>
      </c>
      <c r="G74" s="182">
        <v>3</v>
      </c>
      <c r="H74" s="182" t="s">
        <v>163</v>
      </c>
      <c r="I74" s="182" t="s">
        <v>164</v>
      </c>
      <c r="J74" s="182" t="s">
        <v>179</v>
      </c>
      <c r="K74" s="182" t="s">
        <v>180</v>
      </c>
      <c r="L74" s="182" t="s">
        <v>181</v>
      </c>
      <c r="M74" s="182" t="s">
        <v>182</v>
      </c>
      <c r="N74" s="182" t="s">
        <v>183</v>
      </c>
      <c r="O74" s="182" t="s">
        <v>184</v>
      </c>
      <c r="P74" s="201"/>
      <c r="Q74" s="201"/>
      <c r="R74" s="201"/>
      <c r="S74" s="360">
        <f>COUNTA(E75:R75)</f>
        <v>0</v>
      </c>
      <c r="T74" s="360">
        <f>IF(SUM(AG74:AJ75)&gt;=AK74,1,0)</f>
        <v>0</v>
      </c>
      <c r="U74" s="375"/>
      <c r="V74" s="375"/>
      <c r="W74" s="402" t="str">
        <f>IF(AN74&gt;1,"ERROR",IF(AN74=1,"OK",""))</f>
        <v/>
      </c>
      <c r="X74" s="362"/>
      <c r="Y74" s="362"/>
      <c r="Z74" s="95"/>
      <c r="AA74" s="2"/>
      <c r="AB74" s="3"/>
      <c r="AC74" s="3"/>
      <c r="AD74" s="186"/>
      <c r="AE74" s="95"/>
      <c r="AF74" s="95"/>
      <c r="AG74" s="360">
        <f>IF(COUNTA(E75:G75)&gt;=3,1,0)</f>
        <v>0</v>
      </c>
      <c r="AH74" s="360">
        <f>IF(COUNTA(H75:O75)&gt;=2,1,0)</f>
        <v>0</v>
      </c>
      <c r="AI74" s="360"/>
      <c r="AJ74" s="360"/>
      <c r="AK74" s="360">
        <v>2</v>
      </c>
      <c r="AL74" s="360">
        <f>COUNTA(X74)</f>
        <v>0</v>
      </c>
      <c r="AM74" s="360">
        <f>COUNTA(Y74)</f>
        <v>0</v>
      </c>
      <c r="AN74" s="360">
        <f>SUM(AL74:AM75)</f>
        <v>0</v>
      </c>
      <c r="AO74" s="360">
        <f>IF(AN74&gt;1,0,IF(T74+AL74=2,1,0))</f>
        <v>0</v>
      </c>
      <c r="AP74" s="360">
        <f>IF(AN74&gt;1,0,IF(T74+AM74=2,1,0))</f>
        <v>0</v>
      </c>
      <c r="AQ74" s="95"/>
    </row>
    <row r="75" spans="1:43" ht="13.5" thickBot="1">
      <c r="A75" s="394"/>
      <c r="B75" s="396"/>
      <c r="C75" s="394"/>
      <c r="D75" s="394"/>
      <c r="E75" s="179"/>
      <c r="F75" s="179"/>
      <c r="G75" s="179"/>
      <c r="H75" s="179"/>
      <c r="I75" s="179"/>
      <c r="J75" s="179"/>
      <c r="K75" s="179"/>
      <c r="L75" s="179"/>
      <c r="M75" s="179"/>
      <c r="N75" s="179"/>
      <c r="O75" s="179"/>
      <c r="P75" s="312"/>
      <c r="Q75" s="312"/>
      <c r="R75" s="312"/>
      <c r="S75" s="394"/>
      <c r="T75" s="394"/>
      <c r="U75" s="376"/>
      <c r="V75" s="376"/>
      <c r="W75" s="403"/>
      <c r="X75" s="368"/>
      <c r="Y75" s="363"/>
      <c r="Z75" s="95"/>
      <c r="AA75" s="2"/>
      <c r="AB75" s="3"/>
      <c r="AC75" s="3"/>
      <c r="AD75" s="186"/>
      <c r="AE75" s="95"/>
      <c r="AF75" s="95"/>
      <c r="AG75" s="343"/>
      <c r="AH75" s="343"/>
      <c r="AI75" s="343"/>
      <c r="AJ75" s="343"/>
      <c r="AK75" s="343"/>
      <c r="AL75" s="343"/>
      <c r="AM75" s="343"/>
      <c r="AN75" s="343"/>
      <c r="AO75" s="343"/>
      <c r="AP75" s="343"/>
      <c r="AQ75" s="95"/>
    </row>
    <row r="76" spans="1:43" ht="13.5" thickBot="1">
      <c r="A76" s="360">
        <f>A74+1</f>
        <v>5</v>
      </c>
      <c r="B76" s="381" t="str">
        <f>DenStatus!C46</f>
        <v>Build It</v>
      </c>
      <c r="C76" s="342">
        <v>4</v>
      </c>
      <c r="D76" s="342">
        <v>4</v>
      </c>
      <c r="E76" s="181">
        <v>1</v>
      </c>
      <c r="F76" s="181">
        <v>2</v>
      </c>
      <c r="G76" s="181">
        <v>3</v>
      </c>
      <c r="H76" s="181">
        <v>4</v>
      </c>
      <c r="I76" s="198"/>
      <c r="J76" s="199"/>
      <c r="K76" s="199"/>
      <c r="L76" s="199"/>
      <c r="M76" s="199"/>
      <c r="N76" s="199"/>
      <c r="O76" s="199"/>
      <c r="P76" s="199"/>
      <c r="Q76" s="199"/>
      <c r="R76" s="199"/>
      <c r="S76" s="360">
        <f>COUNTA(E77:R77)</f>
        <v>0</v>
      </c>
      <c r="T76" s="360">
        <f>IF(SUM(AG76:AJ77)&gt;=AK76,1,0)</f>
        <v>0</v>
      </c>
      <c r="U76" s="375"/>
      <c r="V76" s="375"/>
      <c r="W76" s="402" t="str">
        <f>IF(AN76&gt;1,"ERROR",IF(AN76=1,"OK",""))</f>
        <v/>
      </c>
      <c r="X76" s="362"/>
      <c r="Y76" s="362"/>
      <c r="Z76" s="95"/>
      <c r="AA76" s="2"/>
      <c r="AB76" s="3"/>
      <c r="AC76" s="3"/>
      <c r="AD76" s="186"/>
      <c r="AE76" s="95"/>
      <c r="AF76" s="95"/>
      <c r="AG76" s="360">
        <f>IF(COUNTA(E77:H77)&gt;=4,1,0)</f>
        <v>0</v>
      </c>
      <c r="AH76" s="360"/>
      <c r="AI76" s="360"/>
      <c r="AJ76" s="360"/>
      <c r="AK76" s="360">
        <v>1</v>
      </c>
      <c r="AL76" s="360">
        <f>COUNTA(X76)</f>
        <v>0</v>
      </c>
      <c r="AM76" s="360">
        <f>COUNTA(Y76)</f>
        <v>0</v>
      </c>
      <c r="AN76" s="360">
        <f>SUM(AL76:AM77)</f>
        <v>0</v>
      </c>
      <c r="AO76" s="360">
        <f>IF(AN76&gt;1,0,IF(T76+AL76=2,1,0))</f>
        <v>0</v>
      </c>
      <c r="AP76" s="360">
        <f>IF(AN76&gt;1,0,IF(T76+AM76=2,1,0))</f>
        <v>0</v>
      </c>
      <c r="AQ76" s="95"/>
    </row>
    <row r="77" spans="1:43" ht="13.5" thickBot="1">
      <c r="A77" s="394"/>
      <c r="B77" s="396"/>
      <c r="C77" s="394"/>
      <c r="D77" s="394"/>
      <c r="E77" s="179"/>
      <c r="F77" s="179"/>
      <c r="G77" s="179"/>
      <c r="H77" s="179"/>
      <c r="I77" s="196"/>
      <c r="J77" s="197"/>
      <c r="K77" s="197"/>
      <c r="L77" s="197"/>
      <c r="M77" s="197"/>
      <c r="N77" s="197"/>
      <c r="O77" s="197"/>
      <c r="P77" s="197"/>
      <c r="Q77" s="197"/>
      <c r="R77" s="197"/>
      <c r="S77" s="394"/>
      <c r="T77" s="394"/>
      <c r="U77" s="376"/>
      <c r="V77" s="376"/>
      <c r="W77" s="403"/>
      <c r="X77" s="368"/>
      <c r="Y77" s="363"/>
      <c r="Z77" s="95"/>
      <c r="AA77" s="2"/>
      <c r="AB77" s="3"/>
      <c r="AC77" s="3"/>
      <c r="AD77" s="186"/>
      <c r="AE77" s="95"/>
      <c r="AF77" s="95"/>
      <c r="AG77" s="343"/>
      <c r="AH77" s="343"/>
      <c r="AI77" s="343"/>
      <c r="AJ77" s="343"/>
      <c r="AK77" s="343"/>
      <c r="AL77" s="343"/>
      <c r="AM77" s="343"/>
      <c r="AN77" s="343"/>
      <c r="AO77" s="343"/>
      <c r="AP77" s="343"/>
      <c r="AQ77" s="95"/>
    </row>
    <row r="78" spans="1:43" ht="13.5" thickBot="1">
      <c r="A78" s="360">
        <f>A76+1</f>
        <v>6</v>
      </c>
      <c r="B78" s="381" t="str">
        <f>DenStatus!C47</f>
        <v>Build My Own Hero</v>
      </c>
      <c r="C78" s="342">
        <v>4</v>
      </c>
      <c r="D78" s="342">
        <v>6</v>
      </c>
      <c r="E78" s="181">
        <v>1</v>
      </c>
      <c r="F78" s="181">
        <v>2</v>
      </c>
      <c r="G78" s="181">
        <v>3</v>
      </c>
      <c r="H78" s="181">
        <v>4</v>
      </c>
      <c r="I78" s="181">
        <v>5</v>
      </c>
      <c r="J78" s="181">
        <v>6</v>
      </c>
      <c r="K78" s="198"/>
      <c r="L78" s="199"/>
      <c r="M78" s="199"/>
      <c r="N78" s="199"/>
      <c r="O78" s="199"/>
      <c r="P78" s="199"/>
      <c r="Q78" s="199"/>
      <c r="R78" s="199"/>
      <c r="S78" s="360">
        <f>COUNTA(E79:R79)</f>
        <v>0</v>
      </c>
      <c r="T78" s="360">
        <f>IF(SUM(AG78:AJ79)&gt;=AK78,1,0)</f>
        <v>0</v>
      </c>
      <c r="U78" s="375"/>
      <c r="V78" s="375"/>
      <c r="W78" s="402" t="str">
        <f>IF(AN78&gt;1,"ERROR",IF(AN78=1,"OK",""))</f>
        <v/>
      </c>
      <c r="X78" s="362"/>
      <c r="Y78" s="362"/>
      <c r="Z78" s="95"/>
      <c r="AA78" s="2"/>
      <c r="AB78" s="3"/>
      <c r="AC78" s="3"/>
      <c r="AD78" s="186"/>
      <c r="AE78" s="95"/>
      <c r="AF78" s="95"/>
      <c r="AG78" s="360">
        <f>IF(COUNTA(E79:G79)&gt;=3,1,0)</f>
        <v>0</v>
      </c>
      <c r="AH78" s="360">
        <f>IF(COUNTA(H79:J79)&gt;=1,1,0)</f>
        <v>0</v>
      </c>
      <c r="AI78" s="360"/>
      <c r="AJ78" s="360"/>
      <c r="AK78" s="360">
        <v>2</v>
      </c>
      <c r="AL78" s="360">
        <f>COUNTA(X78)</f>
        <v>0</v>
      </c>
      <c r="AM78" s="360">
        <f>COUNTA(Y78)</f>
        <v>0</v>
      </c>
      <c r="AN78" s="360">
        <f>SUM(AL78:AM79)</f>
        <v>0</v>
      </c>
      <c r="AO78" s="360">
        <f>IF(AN78&gt;1,0,IF(T78+AL78=2,1,0))</f>
        <v>0</v>
      </c>
      <c r="AP78" s="360">
        <f>IF(AN78&gt;1,0,IF(T78+AM78=2,1,0))</f>
        <v>0</v>
      </c>
      <c r="AQ78" s="95"/>
    </row>
    <row r="79" spans="1:43" ht="13.5" thickBot="1">
      <c r="A79" s="394"/>
      <c r="B79" s="396"/>
      <c r="C79" s="394"/>
      <c r="D79" s="394"/>
      <c r="E79" s="179"/>
      <c r="F79" s="179"/>
      <c r="G79" s="179"/>
      <c r="H79" s="179"/>
      <c r="I79" s="179"/>
      <c r="J79" s="179"/>
      <c r="K79" s="196"/>
      <c r="L79" s="197"/>
      <c r="M79" s="197"/>
      <c r="N79" s="197"/>
      <c r="O79" s="197"/>
      <c r="P79" s="197"/>
      <c r="Q79" s="197"/>
      <c r="R79" s="197"/>
      <c r="S79" s="394"/>
      <c r="T79" s="394"/>
      <c r="U79" s="376"/>
      <c r="V79" s="376"/>
      <c r="W79" s="403"/>
      <c r="X79" s="368"/>
      <c r="Y79" s="363"/>
      <c r="Z79" s="95"/>
      <c r="AA79" s="2"/>
      <c r="AB79" s="3"/>
      <c r="AC79" s="3"/>
      <c r="AD79" s="186"/>
      <c r="AE79" s="95"/>
      <c r="AF79" s="95"/>
      <c r="AG79" s="343"/>
      <c r="AH79" s="343"/>
      <c r="AI79" s="343"/>
      <c r="AJ79" s="343"/>
      <c r="AK79" s="343"/>
      <c r="AL79" s="343"/>
      <c r="AM79" s="343"/>
      <c r="AN79" s="343"/>
      <c r="AO79" s="343"/>
      <c r="AP79" s="343"/>
      <c r="AQ79" s="95"/>
    </row>
    <row r="80" spans="1:43" ht="13.5" thickBot="1">
      <c r="A80" s="360">
        <f>A78+1</f>
        <v>7</v>
      </c>
      <c r="B80" s="381" t="str">
        <f>DenStatus!C48</f>
        <v>Castaway</v>
      </c>
      <c r="C80" s="342">
        <v>6</v>
      </c>
      <c r="D80" s="342">
        <v>7</v>
      </c>
      <c r="E80" s="182" t="s">
        <v>169</v>
      </c>
      <c r="F80" s="182" t="s">
        <v>170</v>
      </c>
      <c r="G80" s="182" t="s">
        <v>171</v>
      </c>
      <c r="H80" s="182" t="s">
        <v>150</v>
      </c>
      <c r="I80" s="182" t="s">
        <v>151</v>
      </c>
      <c r="J80" s="182" t="s">
        <v>152</v>
      </c>
      <c r="K80" s="182" t="s">
        <v>153</v>
      </c>
      <c r="L80" s="199"/>
      <c r="M80" s="199"/>
      <c r="N80" s="199"/>
      <c r="O80" s="199"/>
      <c r="P80" s="199"/>
      <c r="Q80" s="199"/>
      <c r="R80" s="199"/>
      <c r="S80" s="360">
        <f>COUNTA(E81:R81)</f>
        <v>0</v>
      </c>
      <c r="T80" s="360">
        <f>IF(SUM(AG80:AJ81)&gt;=AK80,1,0)</f>
        <v>0</v>
      </c>
      <c r="U80" s="375"/>
      <c r="V80" s="375"/>
      <c r="W80" s="402" t="str">
        <f>IF(AN80&gt;1,"ERROR",IF(AN80=1,"OK",""))</f>
        <v/>
      </c>
      <c r="X80" s="362"/>
      <c r="Y80" s="362"/>
      <c r="Z80" s="95"/>
      <c r="AA80" s="2"/>
      <c r="AB80" s="3"/>
      <c r="AC80" s="3"/>
      <c r="AD80" s="186"/>
      <c r="AE80" s="95"/>
      <c r="AF80" s="95"/>
      <c r="AG80" s="360">
        <f>IF(COUNTA(E81)&gt;=1,1,0)</f>
        <v>0</v>
      </c>
      <c r="AH80" s="360">
        <f>IF(COUNTA(F81:G81)&gt;=1,1,0)</f>
        <v>0</v>
      </c>
      <c r="AI80" s="360">
        <f>IF(COUNTA(H81:K81)&gt;=4,1,0)</f>
        <v>0</v>
      </c>
      <c r="AJ80" s="360"/>
      <c r="AK80" s="360">
        <v>3</v>
      </c>
      <c r="AL80" s="360">
        <f>COUNTA(X80)</f>
        <v>0</v>
      </c>
      <c r="AM80" s="360">
        <f>COUNTA(Y80)</f>
        <v>0</v>
      </c>
      <c r="AN80" s="360">
        <f>SUM(AL80:AM81)</f>
        <v>0</v>
      </c>
      <c r="AO80" s="360">
        <f>IF(AN80&gt;1,0,IF(T80+AL80=2,1,0))</f>
        <v>0</v>
      </c>
      <c r="AP80" s="360">
        <f>IF(AN80&gt;1,0,IF(T80+AM80=2,1,0))</f>
        <v>0</v>
      </c>
      <c r="AQ80" s="95"/>
    </row>
    <row r="81" spans="1:43" ht="13.5" thickBot="1">
      <c r="A81" s="394"/>
      <c r="B81" s="396"/>
      <c r="C81" s="394"/>
      <c r="D81" s="394"/>
      <c r="E81" s="179"/>
      <c r="F81" s="179"/>
      <c r="G81" s="179"/>
      <c r="H81" s="179"/>
      <c r="I81" s="179"/>
      <c r="J81" s="179"/>
      <c r="K81" s="179"/>
      <c r="L81" s="197"/>
      <c r="M81" s="197"/>
      <c r="N81" s="197"/>
      <c r="O81" s="197"/>
      <c r="P81" s="197"/>
      <c r="Q81" s="197"/>
      <c r="R81" s="197"/>
      <c r="S81" s="394"/>
      <c r="T81" s="394"/>
      <c r="U81" s="376"/>
      <c r="V81" s="376"/>
      <c r="W81" s="403"/>
      <c r="X81" s="368"/>
      <c r="Y81" s="363"/>
      <c r="Z81" s="95"/>
      <c r="AA81" s="2"/>
      <c r="AB81" s="3"/>
      <c r="AC81" s="3"/>
      <c r="AD81" s="186"/>
      <c r="AE81" s="95"/>
      <c r="AF81" s="95"/>
      <c r="AG81" s="343"/>
      <c r="AH81" s="343"/>
      <c r="AI81" s="343"/>
      <c r="AJ81" s="343"/>
      <c r="AK81" s="343"/>
      <c r="AL81" s="343"/>
      <c r="AM81" s="343"/>
      <c r="AN81" s="343"/>
      <c r="AO81" s="343"/>
      <c r="AP81" s="343"/>
      <c r="AQ81" s="95"/>
    </row>
    <row r="82" spans="1:43" ht="13.5" thickBot="1">
      <c r="A82" s="360">
        <f>A80+1</f>
        <v>8</v>
      </c>
      <c r="B82" s="381" t="str">
        <f>DenStatus!C49</f>
        <v>Earth Rocks!</v>
      </c>
      <c r="C82" s="342">
        <v>11</v>
      </c>
      <c r="D82" s="342">
        <v>11</v>
      </c>
      <c r="E82" s="182" t="s">
        <v>169</v>
      </c>
      <c r="F82" s="182" t="s">
        <v>170</v>
      </c>
      <c r="G82" s="182">
        <v>2</v>
      </c>
      <c r="H82" s="182" t="s">
        <v>154</v>
      </c>
      <c r="I82" s="182" t="s">
        <v>155</v>
      </c>
      <c r="J82" s="182" t="s">
        <v>156</v>
      </c>
      <c r="K82" s="182" t="s">
        <v>163</v>
      </c>
      <c r="L82" s="182" t="s">
        <v>164</v>
      </c>
      <c r="M82" s="182">
        <v>5</v>
      </c>
      <c r="N82" s="182" t="s">
        <v>176</v>
      </c>
      <c r="O82" s="182" t="s">
        <v>177</v>
      </c>
      <c r="P82" s="199"/>
      <c r="Q82" s="199"/>
      <c r="R82" s="221"/>
      <c r="S82" s="360">
        <f>COUNTA(E83:R83)</f>
        <v>0</v>
      </c>
      <c r="T82" s="360">
        <f>IF(SUM(AG82:AJ83)&gt;=AK82,1,0)</f>
        <v>0</v>
      </c>
      <c r="U82" s="340"/>
      <c r="V82" s="375"/>
      <c r="W82" s="404" t="str">
        <f>IF(AN82&gt;1,"ERROR",IF(AN82=1,"OK",""))</f>
        <v/>
      </c>
      <c r="X82" s="362"/>
      <c r="Y82" s="362"/>
      <c r="Z82" s="95"/>
      <c r="AA82" s="2"/>
      <c r="AB82" s="3"/>
      <c r="AC82" s="3"/>
      <c r="AD82" s="186"/>
      <c r="AE82" s="95"/>
      <c r="AF82" s="95"/>
      <c r="AG82" s="360">
        <f>IF(COUNTA(E83:O83)&gt;=11,1,0)</f>
        <v>0</v>
      </c>
      <c r="AH82" s="360"/>
      <c r="AI82" s="360"/>
      <c r="AJ82" s="360"/>
      <c r="AK82" s="360">
        <v>1</v>
      </c>
      <c r="AL82" s="360">
        <f>COUNTA(X82)</f>
        <v>0</v>
      </c>
      <c r="AM82" s="360">
        <f>COUNTA(Y82)</f>
        <v>0</v>
      </c>
      <c r="AN82" s="360">
        <f>SUM(AL82:AM83)</f>
        <v>0</v>
      </c>
      <c r="AO82" s="360">
        <f>IF(AN82&gt;1,0,IF(T82+AL82=2,1,0))</f>
        <v>0</v>
      </c>
      <c r="AP82" s="360">
        <f>IF(AN82&gt;1,0,IF(T82+AM82=2,1,0))</f>
        <v>0</v>
      </c>
      <c r="AQ82" s="95"/>
    </row>
    <row r="83" spans="1:43" ht="13.5" thickBot="1">
      <c r="A83" s="397"/>
      <c r="B83" s="382"/>
      <c r="C83" s="379"/>
      <c r="D83" s="379"/>
      <c r="E83" s="5"/>
      <c r="F83" s="5"/>
      <c r="G83" s="5"/>
      <c r="H83" s="5"/>
      <c r="I83" s="5"/>
      <c r="J83" s="5"/>
      <c r="K83" s="5"/>
      <c r="L83" s="5"/>
      <c r="M83" s="5"/>
      <c r="N83" s="5"/>
      <c r="O83" s="5"/>
      <c r="P83" s="197"/>
      <c r="Q83" s="197"/>
      <c r="R83" s="53"/>
      <c r="S83" s="397"/>
      <c r="T83" s="397"/>
      <c r="U83" s="385"/>
      <c r="V83" s="393"/>
      <c r="W83" s="405"/>
      <c r="X83" s="368"/>
      <c r="Y83" s="363"/>
      <c r="Z83" s="95"/>
      <c r="AA83" s="2"/>
      <c r="AB83" s="3"/>
      <c r="AC83" s="3"/>
      <c r="AD83" s="186"/>
      <c r="AE83" s="95"/>
      <c r="AF83" s="95"/>
      <c r="AG83" s="328"/>
      <c r="AH83" s="328"/>
      <c r="AI83" s="328"/>
      <c r="AJ83" s="328"/>
      <c r="AK83" s="328"/>
      <c r="AL83" s="328"/>
      <c r="AM83" s="328"/>
      <c r="AN83" s="328"/>
      <c r="AO83" s="328"/>
      <c r="AP83" s="328"/>
      <c r="AQ83" s="95"/>
    </row>
    <row r="84" spans="1:43" ht="13.5" thickBot="1">
      <c r="A84" s="360">
        <f>A82+1</f>
        <v>9</v>
      </c>
      <c r="B84" s="381" t="str">
        <f>DenStatus!C50</f>
        <v>Engineer</v>
      </c>
      <c r="C84" s="342">
        <v>4</v>
      </c>
      <c r="D84" s="342">
        <v>6</v>
      </c>
      <c r="E84" s="181">
        <v>1</v>
      </c>
      <c r="F84" s="182" t="s">
        <v>150</v>
      </c>
      <c r="G84" s="182" t="s">
        <v>151</v>
      </c>
      <c r="H84" s="182" t="s">
        <v>152</v>
      </c>
      <c r="I84" s="181">
        <v>3</v>
      </c>
      <c r="J84" s="181">
        <v>4</v>
      </c>
      <c r="K84" s="198"/>
      <c r="L84" s="199"/>
      <c r="M84" s="199"/>
      <c r="N84" s="199"/>
      <c r="O84" s="199"/>
      <c r="P84" s="199"/>
      <c r="Q84" s="199"/>
      <c r="R84" s="199"/>
      <c r="S84" s="360">
        <f>COUNTA(E85:R85)</f>
        <v>0</v>
      </c>
      <c r="T84" s="360">
        <f>IF(SUM(AG84:AJ85)&gt;=AK84,1,0)</f>
        <v>0</v>
      </c>
      <c r="U84" s="375"/>
      <c r="V84" s="375"/>
      <c r="W84" s="402" t="str">
        <f>IF(AN84&gt;1,"ERROR",IF(AN84=1,"OK",""))</f>
        <v/>
      </c>
      <c r="X84" s="362"/>
      <c r="Y84" s="362"/>
      <c r="Z84" s="95"/>
      <c r="AA84" s="2"/>
      <c r="AB84" s="3"/>
      <c r="AC84" s="3"/>
      <c r="AD84" s="186"/>
      <c r="AE84" s="95"/>
      <c r="AF84" s="95"/>
      <c r="AG84" s="360">
        <f>IF(COUNTA(E85:H85)&gt;=4,1,0)</f>
        <v>0</v>
      </c>
      <c r="AH84" s="360"/>
      <c r="AI84" s="360"/>
      <c r="AJ84" s="360"/>
      <c r="AK84" s="360">
        <v>1</v>
      </c>
      <c r="AL84" s="360">
        <f>COUNTA(X84)</f>
        <v>0</v>
      </c>
      <c r="AM84" s="360">
        <f>COUNTA(Y84)</f>
        <v>0</v>
      </c>
      <c r="AN84" s="360">
        <f>SUM(AL84:AM85)</f>
        <v>0</v>
      </c>
      <c r="AO84" s="360">
        <f>IF(AN84&gt;1,0,IF(T84+AL84=2,1,0))</f>
        <v>0</v>
      </c>
      <c r="AP84" s="360">
        <f>IF(AN84&gt;1,0,IF(T84+AM84=2,1,0))</f>
        <v>0</v>
      </c>
      <c r="AQ84" s="95"/>
    </row>
    <row r="85" spans="1:43" ht="13.5" thickBot="1">
      <c r="A85" s="394"/>
      <c r="B85" s="396"/>
      <c r="C85" s="394"/>
      <c r="D85" s="394"/>
      <c r="E85" s="179"/>
      <c r="F85" s="179"/>
      <c r="G85" s="179"/>
      <c r="H85" s="179"/>
      <c r="I85" s="179"/>
      <c r="J85" s="179"/>
      <c r="K85" s="196"/>
      <c r="L85" s="197"/>
      <c r="M85" s="197"/>
      <c r="N85" s="197"/>
      <c r="O85" s="197"/>
      <c r="P85" s="197"/>
      <c r="Q85" s="197"/>
      <c r="R85" s="197"/>
      <c r="S85" s="394"/>
      <c r="T85" s="394"/>
      <c r="U85" s="376"/>
      <c r="V85" s="376"/>
      <c r="W85" s="403"/>
      <c r="X85" s="368"/>
      <c r="Y85" s="363"/>
      <c r="Z85" s="95"/>
      <c r="AA85" s="2"/>
      <c r="AB85" s="3"/>
      <c r="AC85" s="3"/>
      <c r="AD85" s="186"/>
      <c r="AE85" s="95"/>
      <c r="AF85" s="95"/>
      <c r="AG85" s="343"/>
      <c r="AH85" s="343"/>
      <c r="AI85" s="343"/>
      <c r="AJ85" s="343"/>
      <c r="AK85" s="343"/>
      <c r="AL85" s="343"/>
      <c r="AM85" s="343"/>
      <c r="AN85" s="343"/>
      <c r="AO85" s="343"/>
      <c r="AP85" s="343"/>
      <c r="AQ85" s="95"/>
    </row>
    <row r="86" spans="1:43" ht="13.5" thickBot="1">
      <c r="A86" s="360">
        <f>A84+1</f>
        <v>10</v>
      </c>
      <c r="B86" s="381" t="str">
        <f>DenStatus!C51</f>
        <v>Fix It</v>
      </c>
      <c r="C86" s="342">
        <v>15</v>
      </c>
      <c r="D86" s="342">
        <v>28</v>
      </c>
      <c r="E86" s="181">
        <v>1</v>
      </c>
      <c r="F86" s="182" t="s">
        <v>150</v>
      </c>
      <c r="G86" s="182" t="s">
        <v>151</v>
      </c>
      <c r="H86" s="182" t="s">
        <v>152</v>
      </c>
      <c r="I86" s="182" t="s">
        <v>154</v>
      </c>
      <c r="J86" s="182" t="s">
        <v>155</v>
      </c>
      <c r="K86" s="182" t="s">
        <v>156</v>
      </c>
      <c r="L86" s="182" t="s">
        <v>163</v>
      </c>
      <c r="M86" s="182" t="s">
        <v>164</v>
      </c>
      <c r="N86" s="182" t="s">
        <v>179</v>
      </c>
      <c r="O86" s="182" t="s">
        <v>180</v>
      </c>
      <c r="P86" s="182" t="s">
        <v>181</v>
      </c>
      <c r="Q86" s="182" t="s">
        <v>182</v>
      </c>
      <c r="R86" s="182" t="s">
        <v>183</v>
      </c>
      <c r="S86" s="360">
        <f>SUM(COUNTA(E87:R87)+COUNTA(E89:R89))</f>
        <v>0</v>
      </c>
      <c r="T86" s="360">
        <f>IF(SUM(AG86:AJ89)&gt;=AK86,1,0)</f>
        <v>0</v>
      </c>
      <c r="U86" s="340"/>
      <c r="V86" s="375"/>
      <c r="W86" s="404"/>
      <c r="X86" s="362"/>
      <c r="Y86" s="362"/>
      <c r="Z86" s="95"/>
      <c r="AA86" s="2"/>
      <c r="AB86" s="3"/>
      <c r="AC86" s="3"/>
      <c r="AD86" s="186"/>
      <c r="AE86" s="95"/>
      <c r="AF86" s="95"/>
      <c r="AG86" s="360">
        <f>IF(COUNTA(E87:K87)&gt;=7,1,0)</f>
        <v>0</v>
      </c>
      <c r="AH86" s="360">
        <f>IF(SUM(COUNTA(L87:R87)+COUNTA(E89:R89))&gt;=8,1,0)</f>
        <v>0</v>
      </c>
      <c r="AI86" s="360"/>
      <c r="AJ86" s="360"/>
      <c r="AK86" s="360">
        <v>2</v>
      </c>
      <c r="AL86" s="360">
        <f>COUNTA(X86)</f>
        <v>0</v>
      </c>
      <c r="AM86" s="360">
        <f>COUNTA(Y86)</f>
        <v>0</v>
      </c>
      <c r="AN86" s="360">
        <f>SUM(AL86:AM89)</f>
        <v>0</v>
      </c>
      <c r="AO86" s="360">
        <f>IF(AN86&gt;1,0,IF(T86+AL86=2,1,0))</f>
        <v>0</v>
      </c>
      <c r="AP86" s="360">
        <f>IF(AN86&gt;1,0,IF(T86+AM86=2,1,0))</f>
        <v>0</v>
      </c>
      <c r="AQ86" s="95"/>
    </row>
    <row r="87" spans="1:43" ht="13.5" thickBot="1">
      <c r="A87" s="389"/>
      <c r="B87" s="391"/>
      <c r="C87" s="389"/>
      <c r="D87" s="389"/>
      <c r="E87" s="31"/>
      <c r="F87" s="31"/>
      <c r="G87" s="31"/>
      <c r="H87" s="31"/>
      <c r="I87" s="31"/>
      <c r="J87" s="31"/>
      <c r="K87" s="31"/>
      <c r="L87" s="31"/>
      <c r="M87" s="31"/>
      <c r="N87" s="31"/>
      <c r="O87" s="31"/>
      <c r="P87" s="31"/>
      <c r="Q87" s="31"/>
      <c r="R87" s="31"/>
      <c r="S87" s="389"/>
      <c r="T87" s="389"/>
      <c r="U87" s="393"/>
      <c r="V87" s="393"/>
      <c r="W87" s="405"/>
      <c r="X87" s="363"/>
      <c r="Y87" s="363"/>
      <c r="Z87" s="95"/>
      <c r="AA87" s="2"/>
      <c r="AB87" s="3"/>
      <c r="AC87" s="3"/>
      <c r="AD87" s="186"/>
      <c r="AE87" s="95"/>
      <c r="AF87" s="95"/>
      <c r="AG87" s="328"/>
      <c r="AH87" s="328"/>
      <c r="AI87" s="328"/>
      <c r="AJ87" s="328"/>
      <c r="AK87" s="328"/>
      <c r="AL87" s="328"/>
      <c r="AM87" s="328"/>
      <c r="AN87" s="328"/>
      <c r="AO87" s="328"/>
      <c r="AP87" s="328"/>
      <c r="AQ87" s="95"/>
    </row>
    <row r="88" spans="1:43" ht="13.5" thickBot="1">
      <c r="A88" s="328"/>
      <c r="B88" s="347"/>
      <c r="C88" s="328"/>
      <c r="D88" s="328"/>
      <c r="E88" s="50" t="s">
        <v>184</v>
      </c>
      <c r="F88" s="50" t="s">
        <v>185</v>
      </c>
      <c r="G88" s="50" t="s">
        <v>186</v>
      </c>
      <c r="H88" s="50" t="s">
        <v>187</v>
      </c>
      <c r="I88" s="50" t="s">
        <v>188</v>
      </c>
      <c r="J88" s="50" t="s">
        <v>189</v>
      </c>
      <c r="K88" s="50" t="s">
        <v>190</v>
      </c>
      <c r="L88" s="50" t="s">
        <v>191</v>
      </c>
      <c r="M88" s="50" t="s">
        <v>192</v>
      </c>
      <c r="N88" s="50" t="s">
        <v>193</v>
      </c>
      <c r="O88" s="50" t="s">
        <v>194</v>
      </c>
      <c r="P88" s="50" t="s">
        <v>195</v>
      </c>
      <c r="Q88" s="50" t="s">
        <v>196</v>
      </c>
      <c r="R88" s="50" t="s">
        <v>197</v>
      </c>
      <c r="S88" s="328"/>
      <c r="T88" s="328"/>
      <c r="U88" s="328"/>
      <c r="V88" s="328"/>
      <c r="W88" s="405"/>
      <c r="X88" s="363"/>
      <c r="Y88" s="363"/>
      <c r="Z88" s="95"/>
      <c r="AA88" s="2"/>
      <c r="AB88" s="3"/>
      <c r="AC88" s="3"/>
      <c r="AD88" s="186"/>
      <c r="AE88" s="95"/>
      <c r="AF88" s="95"/>
      <c r="AG88" s="328"/>
      <c r="AH88" s="328"/>
      <c r="AI88" s="328"/>
      <c r="AJ88" s="328"/>
      <c r="AK88" s="328"/>
      <c r="AL88" s="328"/>
      <c r="AM88" s="328"/>
      <c r="AN88" s="328"/>
      <c r="AO88" s="328"/>
      <c r="AP88" s="328"/>
      <c r="AQ88" s="95"/>
    </row>
    <row r="89" spans="1:43" ht="13.5" thickBot="1">
      <c r="A89" s="343"/>
      <c r="B89" s="348"/>
      <c r="C89" s="343"/>
      <c r="D89" s="343"/>
      <c r="E89" s="190"/>
      <c r="F89" s="190"/>
      <c r="G89" s="190"/>
      <c r="H89" s="190"/>
      <c r="I89" s="190"/>
      <c r="J89" s="190"/>
      <c r="K89" s="190"/>
      <c r="L89" s="190"/>
      <c r="M89" s="190"/>
      <c r="N89" s="190"/>
      <c r="O89" s="190"/>
      <c r="P89" s="190"/>
      <c r="Q89" s="190"/>
      <c r="R89" s="190"/>
      <c r="S89" s="343"/>
      <c r="T89" s="343"/>
      <c r="U89" s="343"/>
      <c r="V89" s="343"/>
      <c r="W89" s="407"/>
      <c r="X89" s="363"/>
      <c r="Y89" s="363"/>
      <c r="Z89" s="95"/>
      <c r="AA89" s="2"/>
      <c r="AB89" s="3"/>
      <c r="AC89" s="3"/>
      <c r="AD89" s="186"/>
      <c r="AE89" s="95"/>
      <c r="AF89" s="95"/>
      <c r="AG89" s="343"/>
      <c r="AH89" s="343"/>
      <c r="AI89" s="343"/>
      <c r="AJ89" s="343"/>
      <c r="AK89" s="343"/>
      <c r="AL89" s="343"/>
      <c r="AM89" s="343"/>
      <c r="AN89" s="343"/>
      <c r="AO89" s="343"/>
      <c r="AP89" s="343"/>
      <c r="AQ89" s="95"/>
    </row>
    <row r="90" spans="1:43" ht="13.5" thickBot="1">
      <c r="A90" s="360">
        <v>11</v>
      </c>
      <c r="B90" s="381" t="str">
        <f>DenStatus!C52</f>
        <v>Game Design</v>
      </c>
      <c r="C90" s="342">
        <v>4</v>
      </c>
      <c r="D90" s="342">
        <v>4</v>
      </c>
      <c r="E90" s="181">
        <v>1</v>
      </c>
      <c r="F90" s="181">
        <v>2</v>
      </c>
      <c r="G90" s="181">
        <v>3</v>
      </c>
      <c r="H90" s="181">
        <v>4</v>
      </c>
      <c r="I90" s="198"/>
      <c r="J90" s="199"/>
      <c r="K90" s="199"/>
      <c r="L90" s="199"/>
      <c r="M90" s="199"/>
      <c r="N90" s="199"/>
      <c r="O90" s="199"/>
      <c r="P90" s="199"/>
      <c r="Q90" s="199"/>
      <c r="R90" s="199"/>
      <c r="S90" s="360">
        <f>COUNTA(E91:R91)</f>
        <v>0</v>
      </c>
      <c r="T90" s="360">
        <f>IF(SUM(AG90:AJ91)&gt;=AK90,1,0)</f>
        <v>0</v>
      </c>
      <c r="U90" s="375"/>
      <c r="V90" s="375"/>
      <c r="W90" s="402" t="str">
        <f>IF(AN90&gt;1,"ERROR",IF(AN90=1,"OK",""))</f>
        <v/>
      </c>
      <c r="X90" s="362"/>
      <c r="Y90" s="362"/>
      <c r="Z90" s="95"/>
      <c r="AA90" s="2"/>
      <c r="AB90" s="3"/>
      <c r="AC90" s="3"/>
      <c r="AD90" s="186"/>
      <c r="AE90" s="95"/>
      <c r="AF90" s="95"/>
      <c r="AG90" s="360">
        <f>IF(COUNTA(E91:H91)&gt;=4,1,0)</f>
        <v>0</v>
      </c>
      <c r="AH90" s="360"/>
      <c r="AI90" s="360"/>
      <c r="AJ90" s="360"/>
      <c r="AK90" s="360">
        <v>1</v>
      </c>
      <c r="AL90" s="360">
        <f>COUNTA(X90)</f>
        <v>0</v>
      </c>
      <c r="AM90" s="360">
        <f>COUNTA(Y90)</f>
        <v>0</v>
      </c>
      <c r="AN90" s="360">
        <f>SUM(AL90:AM91)</f>
        <v>0</v>
      </c>
      <c r="AO90" s="360">
        <f>IF(AN90&gt;1,0,IF(T90+AL90=2,1,0))</f>
        <v>0</v>
      </c>
      <c r="AP90" s="360">
        <f>IF(AN90&gt;1,0,IF(T90+AM90=2,1,0))</f>
        <v>0</v>
      </c>
      <c r="AQ90" s="95"/>
    </row>
    <row r="91" spans="1:43" ht="13.5" thickBot="1">
      <c r="A91" s="394"/>
      <c r="B91" s="396"/>
      <c r="C91" s="394"/>
      <c r="D91" s="394"/>
      <c r="E91" s="179"/>
      <c r="F91" s="179"/>
      <c r="G91" s="179"/>
      <c r="H91" s="179"/>
      <c r="I91" s="196"/>
      <c r="J91" s="197"/>
      <c r="K91" s="197"/>
      <c r="L91" s="197"/>
      <c r="M91" s="197"/>
      <c r="N91" s="197"/>
      <c r="O91" s="197"/>
      <c r="P91" s="197"/>
      <c r="Q91" s="197"/>
      <c r="R91" s="197"/>
      <c r="S91" s="394"/>
      <c r="T91" s="394"/>
      <c r="U91" s="376"/>
      <c r="V91" s="376"/>
      <c r="W91" s="403"/>
      <c r="X91" s="368"/>
      <c r="Y91" s="363"/>
      <c r="Z91" s="95"/>
      <c r="AA91" s="2"/>
      <c r="AB91" s="3"/>
      <c r="AC91" s="3"/>
      <c r="AD91" s="186"/>
      <c r="AE91" s="95"/>
      <c r="AF91" s="95"/>
      <c r="AG91" s="343"/>
      <c r="AH91" s="343"/>
      <c r="AI91" s="343"/>
      <c r="AJ91" s="343"/>
      <c r="AK91" s="343"/>
      <c r="AL91" s="343"/>
      <c r="AM91" s="343"/>
      <c r="AN91" s="343"/>
      <c r="AO91" s="343"/>
      <c r="AP91" s="343"/>
      <c r="AQ91" s="95"/>
    </row>
    <row r="92" spans="1:43" ht="13.5" thickBot="1">
      <c r="A92" s="360">
        <v>12</v>
      </c>
      <c r="B92" s="381" t="str">
        <f>DenStatus!C53</f>
        <v>Into the Wild</v>
      </c>
      <c r="C92" s="399" t="s">
        <v>326</v>
      </c>
      <c r="D92" s="342">
        <v>12</v>
      </c>
      <c r="E92" s="181">
        <v>1</v>
      </c>
      <c r="F92" s="181">
        <v>2</v>
      </c>
      <c r="G92" s="181">
        <v>3</v>
      </c>
      <c r="H92" s="181">
        <v>4</v>
      </c>
      <c r="I92" s="181">
        <v>5</v>
      </c>
      <c r="J92" s="181">
        <v>6</v>
      </c>
      <c r="K92" s="182" t="s">
        <v>166</v>
      </c>
      <c r="L92" s="182" t="s">
        <v>167</v>
      </c>
      <c r="M92" s="182" t="s">
        <v>168</v>
      </c>
      <c r="N92" s="181">
        <v>8</v>
      </c>
      <c r="O92" s="182" t="s">
        <v>198</v>
      </c>
      <c r="P92" s="182" t="s">
        <v>199</v>
      </c>
      <c r="Q92" s="198"/>
      <c r="R92" s="199"/>
      <c r="S92" s="360">
        <f>COUNTA(E93:R93)</f>
        <v>0</v>
      </c>
      <c r="T92" s="360">
        <f>IF(SUM(AG92:AJ93)&gt;=AK92,1,0)</f>
        <v>0</v>
      </c>
      <c r="U92" s="375"/>
      <c r="V92" s="375"/>
      <c r="W92" s="402" t="str">
        <f>IF(AN92&gt;1,"ERROR",IF(AN92=1,"OK",""))</f>
        <v/>
      </c>
      <c r="X92" s="362"/>
      <c r="Y92" s="362"/>
      <c r="Z92" s="95"/>
      <c r="AA92" s="32"/>
      <c r="AB92" s="3"/>
      <c r="AC92" s="3"/>
      <c r="AD92" s="186"/>
      <c r="AE92" s="95"/>
      <c r="AF92" s="95"/>
      <c r="AG92" s="360">
        <f>COUNTA(E93:J93)</f>
        <v>0</v>
      </c>
      <c r="AH92" s="360">
        <f>IF(COUNTA(K93:M93)&gt;=2,1,0)</f>
        <v>0</v>
      </c>
      <c r="AI92" s="360">
        <f>COUNTA(N93)</f>
        <v>0</v>
      </c>
      <c r="AJ92" s="360">
        <f>IF(COUNTA(O93:P93)&gt;=1,1,0)</f>
        <v>0</v>
      </c>
      <c r="AK92" s="360">
        <v>6</v>
      </c>
      <c r="AL92" s="360">
        <f>COUNTA(X92)</f>
        <v>0</v>
      </c>
      <c r="AM92" s="360">
        <f>COUNTA(Y92)</f>
        <v>0</v>
      </c>
      <c r="AN92" s="360">
        <f>SUM(AL92:AM93)</f>
        <v>0</v>
      </c>
      <c r="AO92" s="360">
        <f>IF(AN92&gt;1,0,IF(T92+AL92=2,1,0))</f>
        <v>0</v>
      </c>
      <c r="AP92" s="360">
        <f>IF(AN92&gt;1,0,IF(T92+AM92=2,1,0))</f>
        <v>0</v>
      </c>
      <c r="AQ92" s="95"/>
    </row>
    <row r="93" spans="1:43" ht="13.5" thickBot="1">
      <c r="A93" s="394"/>
      <c r="B93" s="396"/>
      <c r="C93" s="394"/>
      <c r="D93" s="394"/>
      <c r="E93" s="179"/>
      <c r="F93" s="179"/>
      <c r="G93" s="179"/>
      <c r="H93" s="179"/>
      <c r="I93" s="179"/>
      <c r="J93" s="179"/>
      <c r="K93" s="179"/>
      <c r="L93" s="179"/>
      <c r="M93" s="179"/>
      <c r="N93" s="179"/>
      <c r="O93" s="179"/>
      <c r="P93" s="179"/>
      <c r="Q93" s="196"/>
      <c r="R93" s="197"/>
      <c r="S93" s="394"/>
      <c r="T93" s="394"/>
      <c r="U93" s="376"/>
      <c r="V93" s="376"/>
      <c r="W93" s="403"/>
      <c r="X93" s="368"/>
      <c r="Y93" s="363"/>
      <c r="Z93" s="95"/>
      <c r="AA93" s="32"/>
      <c r="AB93" s="3"/>
      <c r="AC93" s="3"/>
      <c r="AD93" s="186"/>
      <c r="AE93" s="95"/>
      <c r="AF93" s="95"/>
      <c r="AG93" s="343"/>
      <c r="AH93" s="343"/>
      <c r="AI93" s="343"/>
      <c r="AJ93" s="343"/>
      <c r="AK93" s="343"/>
      <c r="AL93" s="343"/>
      <c r="AM93" s="343"/>
      <c r="AN93" s="343"/>
      <c r="AO93" s="343"/>
      <c r="AP93" s="343"/>
      <c r="AQ93" s="95"/>
    </row>
    <row r="94" spans="1:43" ht="13.5" thickBot="1">
      <c r="A94" s="360">
        <v>13</v>
      </c>
      <c r="B94" s="381" t="str">
        <f>DenStatus!C54</f>
        <v>Into the Woods</v>
      </c>
      <c r="C94" s="342">
        <v>5</v>
      </c>
      <c r="D94" s="342">
        <v>7</v>
      </c>
      <c r="E94" s="189">
        <v>1</v>
      </c>
      <c r="F94" s="189">
        <v>2</v>
      </c>
      <c r="G94" s="189">
        <v>3</v>
      </c>
      <c r="H94" s="189">
        <v>4</v>
      </c>
      <c r="I94" s="189">
        <v>5</v>
      </c>
      <c r="J94" s="189">
        <v>6</v>
      </c>
      <c r="K94" s="189">
        <v>7</v>
      </c>
      <c r="L94" s="198"/>
      <c r="M94" s="199"/>
      <c r="N94" s="199"/>
      <c r="O94" s="199"/>
      <c r="P94" s="199"/>
      <c r="Q94" s="199"/>
      <c r="R94" s="199"/>
      <c r="S94" s="360">
        <f>COUNTA(E95:R95)</f>
        <v>0</v>
      </c>
      <c r="T94" s="360">
        <f>IF(SUM(AG94:AJ95)&gt;=AK94,1,0)</f>
        <v>0</v>
      </c>
      <c r="U94" s="375"/>
      <c r="V94" s="375"/>
      <c r="W94" s="402" t="str">
        <f>IF(AN94&gt;1,"ERROR",IF(AN94=1,"OK",""))</f>
        <v/>
      </c>
      <c r="X94" s="362"/>
      <c r="Y94" s="362"/>
      <c r="Z94" s="95"/>
      <c r="AA94" s="2"/>
      <c r="AB94" s="3"/>
      <c r="AC94" s="3"/>
      <c r="AD94" s="186"/>
      <c r="AE94" s="95"/>
      <c r="AF94" s="95"/>
      <c r="AG94" s="360">
        <f>IF(COUNTA(E95:H95)&gt;=4,1,0)</f>
        <v>0</v>
      </c>
      <c r="AH94" s="360">
        <f>IF(COUNTA(I95:K95)&gt;=1,1,0)</f>
        <v>0</v>
      </c>
      <c r="AI94" s="360"/>
      <c r="AJ94" s="360"/>
      <c r="AK94" s="360">
        <v>2</v>
      </c>
      <c r="AL94" s="360">
        <f>COUNTA(X94)</f>
        <v>0</v>
      </c>
      <c r="AM94" s="360">
        <f>COUNTA(Y94)</f>
        <v>0</v>
      </c>
      <c r="AN94" s="360">
        <f>SUM(AL94:AM95)</f>
        <v>0</v>
      </c>
      <c r="AO94" s="360">
        <f>IF(AN94&gt;1,0,IF(T94+AL94=2,1,0))</f>
        <v>0</v>
      </c>
      <c r="AP94" s="360">
        <f>IF(AN94&gt;1,0,IF(T94+AM94=2,1,0))</f>
        <v>0</v>
      </c>
      <c r="AQ94" s="95"/>
    </row>
    <row r="95" spans="1:43" ht="13.5" thickBot="1">
      <c r="A95" s="394"/>
      <c r="B95" s="396"/>
      <c r="C95" s="394"/>
      <c r="D95" s="394"/>
      <c r="E95" s="179"/>
      <c r="F95" s="179"/>
      <c r="G95" s="179"/>
      <c r="H95" s="179"/>
      <c r="I95" s="179"/>
      <c r="J95" s="179"/>
      <c r="K95" s="179"/>
      <c r="L95" s="196"/>
      <c r="M95" s="197"/>
      <c r="N95" s="197"/>
      <c r="O95" s="197"/>
      <c r="P95" s="197"/>
      <c r="Q95" s="197"/>
      <c r="R95" s="197"/>
      <c r="S95" s="394"/>
      <c r="T95" s="394"/>
      <c r="U95" s="376"/>
      <c r="V95" s="376"/>
      <c r="W95" s="403"/>
      <c r="X95" s="368"/>
      <c r="Y95" s="363"/>
      <c r="Z95" s="95"/>
      <c r="AA95" s="2"/>
      <c r="AB95" s="3"/>
      <c r="AC95" s="3"/>
      <c r="AD95" s="186"/>
      <c r="AE95" s="95"/>
      <c r="AF95" s="95"/>
      <c r="AG95" s="343"/>
      <c r="AH95" s="343"/>
      <c r="AI95" s="343"/>
      <c r="AJ95" s="343"/>
      <c r="AK95" s="343"/>
      <c r="AL95" s="343"/>
      <c r="AM95" s="343"/>
      <c r="AN95" s="343"/>
      <c r="AO95" s="343"/>
      <c r="AP95" s="343"/>
      <c r="AQ95" s="95"/>
    </row>
    <row r="96" spans="1:43" ht="13.5" customHeight="1" thickBot="1">
      <c r="A96" s="360">
        <v>14</v>
      </c>
      <c r="B96" s="398" t="str">
        <f>DenStatus!C55</f>
        <v>Looking Back, Looking Forward</v>
      </c>
      <c r="C96" s="342">
        <v>3</v>
      </c>
      <c r="D96" s="342">
        <v>3</v>
      </c>
      <c r="E96" s="189">
        <v>1</v>
      </c>
      <c r="F96" s="189">
        <v>2</v>
      </c>
      <c r="G96" s="189">
        <v>3</v>
      </c>
      <c r="H96" s="198"/>
      <c r="I96" s="199"/>
      <c r="J96" s="199"/>
      <c r="K96" s="199"/>
      <c r="L96" s="199"/>
      <c r="M96" s="199"/>
      <c r="N96" s="199"/>
      <c r="O96" s="199"/>
      <c r="P96" s="199"/>
      <c r="Q96" s="199"/>
      <c r="R96" s="199"/>
      <c r="S96" s="360">
        <f>COUNTA(E97:R97)</f>
        <v>0</v>
      </c>
      <c r="T96" s="360">
        <f>IF(SUM(AG96:AJ97)&gt;=AK96,1,0)</f>
        <v>0</v>
      </c>
      <c r="U96" s="375"/>
      <c r="V96" s="375"/>
      <c r="W96" s="402" t="str">
        <f>IF(AN96&gt;1,"ERROR",IF(AN96=1,"OK",""))</f>
        <v/>
      </c>
      <c r="X96" s="362"/>
      <c r="Y96" s="362"/>
      <c r="Z96" s="95"/>
      <c r="AA96" s="2"/>
      <c r="AB96" s="3"/>
      <c r="AC96" s="3"/>
      <c r="AD96" s="186"/>
      <c r="AE96" s="95"/>
      <c r="AF96" s="95"/>
      <c r="AG96" s="360">
        <f>IF(COUNTA(E97:G97)&gt;=1,1,0)</f>
        <v>0</v>
      </c>
      <c r="AH96" s="360"/>
      <c r="AI96" s="360"/>
      <c r="AJ96" s="360"/>
      <c r="AK96" s="360">
        <v>1</v>
      </c>
      <c r="AL96" s="360">
        <f>COUNTA(X96)</f>
        <v>0</v>
      </c>
      <c r="AM96" s="360">
        <f>COUNTA(Y96)</f>
        <v>0</v>
      </c>
      <c r="AN96" s="360">
        <f>SUM(AL96:AM97)</f>
        <v>0</v>
      </c>
      <c r="AO96" s="360">
        <f>IF(AN96&gt;1,0,IF(T96+AL96=2,1,0))</f>
        <v>0</v>
      </c>
      <c r="AP96" s="360">
        <f>IF(AN96&gt;1,0,IF(T96+AM96=2,1,0))</f>
        <v>0</v>
      </c>
      <c r="AQ96" s="95"/>
    </row>
    <row r="97" spans="1:43" ht="13.5" thickBot="1">
      <c r="A97" s="343"/>
      <c r="B97" s="348"/>
      <c r="C97" s="343"/>
      <c r="D97" s="343"/>
      <c r="E97" s="183"/>
      <c r="F97" s="183"/>
      <c r="G97" s="183"/>
      <c r="H97" s="204"/>
      <c r="I97" s="205"/>
      <c r="J97" s="205"/>
      <c r="K97" s="205"/>
      <c r="L97" s="205"/>
      <c r="M97" s="205"/>
      <c r="N97" s="205"/>
      <c r="O97" s="205"/>
      <c r="P97" s="205"/>
      <c r="Q97" s="205"/>
      <c r="R97" s="205"/>
      <c r="S97" s="343"/>
      <c r="T97" s="394"/>
      <c r="U97" s="376"/>
      <c r="V97" s="376"/>
      <c r="W97" s="403"/>
      <c r="X97" s="368"/>
      <c r="Y97" s="363"/>
      <c r="Z97" s="95"/>
      <c r="AA97" s="2"/>
      <c r="AB97" s="3"/>
      <c r="AC97" s="3"/>
      <c r="AD97" s="186"/>
      <c r="AE97" s="95"/>
      <c r="AF97" s="95"/>
      <c r="AG97" s="343"/>
      <c r="AH97" s="343"/>
      <c r="AI97" s="343"/>
      <c r="AJ97" s="343"/>
      <c r="AK97" s="343"/>
      <c r="AL97" s="343"/>
      <c r="AM97" s="343"/>
      <c r="AN97" s="343"/>
      <c r="AO97" s="343"/>
      <c r="AP97" s="343"/>
      <c r="AQ97" s="95"/>
    </row>
    <row r="98" spans="1:43" ht="13.5" thickBot="1">
      <c r="A98" s="360">
        <v>15</v>
      </c>
      <c r="B98" s="381" t="str">
        <f>DenStatus!C56</f>
        <v>Maestro!</v>
      </c>
      <c r="C98" s="342">
        <v>4</v>
      </c>
      <c r="D98" s="342">
        <v>10</v>
      </c>
      <c r="E98" s="293" t="s">
        <v>169</v>
      </c>
      <c r="F98" s="293" t="s">
        <v>170</v>
      </c>
      <c r="G98" s="293" t="s">
        <v>150</v>
      </c>
      <c r="H98" s="293" t="s">
        <v>151</v>
      </c>
      <c r="I98" s="293" t="s">
        <v>152</v>
      </c>
      <c r="J98" s="293" t="s">
        <v>153</v>
      </c>
      <c r="K98" s="293" t="s">
        <v>172</v>
      </c>
      <c r="L98" s="293" t="s">
        <v>173</v>
      </c>
      <c r="M98" s="293" t="s">
        <v>174</v>
      </c>
      <c r="N98" s="293" t="s">
        <v>175</v>
      </c>
      <c r="O98" s="296"/>
      <c r="P98" s="207"/>
      <c r="Q98" s="207"/>
      <c r="R98" s="207"/>
      <c r="S98" s="360">
        <f>COUNTA(E99:R99)</f>
        <v>0</v>
      </c>
      <c r="T98" s="360">
        <f>IF(SUM(AG98:AJ99)&gt;=AK98,1,0)</f>
        <v>0</v>
      </c>
      <c r="U98" s="375"/>
      <c r="V98" s="375"/>
      <c r="W98" s="402" t="str">
        <f>IF(AN98&gt;1,"ERROR",IF(AN98=1,"OK",""))</f>
        <v/>
      </c>
      <c r="X98" s="362"/>
      <c r="Y98" s="362"/>
      <c r="Z98" s="95"/>
      <c r="AA98" s="2"/>
      <c r="AB98" s="3"/>
      <c r="AC98" s="3"/>
      <c r="AD98" s="186"/>
      <c r="AE98" s="95"/>
      <c r="AF98" s="95"/>
      <c r="AG98" s="360">
        <f>IF(COUNTA(E99:F99)&gt;=1,1,0)</f>
        <v>0</v>
      </c>
      <c r="AH98" s="360">
        <f>IF(COUNTA(G99:N99)&gt;=2,1,0)</f>
        <v>0</v>
      </c>
      <c r="AI98" s="360"/>
      <c r="AJ98" s="360"/>
      <c r="AK98" s="360">
        <v>2</v>
      </c>
      <c r="AL98" s="360">
        <f>COUNTA(X98)</f>
        <v>0</v>
      </c>
      <c r="AM98" s="360">
        <f>COUNTA(Y98)</f>
        <v>0</v>
      </c>
      <c r="AN98" s="360">
        <f>SUM(AL98:AM99)</f>
        <v>0</v>
      </c>
      <c r="AO98" s="360">
        <f>IF(AN98&gt;1,0,IF(T98+AL98=2,1,0))</f>
        <v>0</v>
      </c>
      <c r="AP98" s="360">
        <f>IF(AN98&gt;1,0,IF(T98+AM98=2,1,0))</f>
        <v>0</v>
      </c>
      <c r="AQ98" s="95"/>
    </row>
    <row r="99" spans="1:43" ht="13.5" thickBot="1">
      <c r="A99" s="343"/>
      <c r="B99" s="348"/>
      <c r="C99" s="343"/>
      <c r="D99" s="343"/>
      <c r="E99" s="179"/>
      <c r="F99" s="179"/>
      <c r="G99" s="179"/>
      <c r="H99" s="179"/>
      <c r="I99" s="179"/>
      <c r="J99" s="179"/>
      <c r="K99" s="179"/>
      <c r="L99" s="179"/>
      <c r="M99" s="179"/>
      <c r="N99" s="179"/>
      <c r="O99" s="196"/>
      <c r="P99" s="197"/>
      <c r="Q99" s="197"/>
      <c r="R99" s="197"/>
      <c r="S99" s="343"/>
      <c r="T99" s="394"/>
      <c r="U99" s="376"/>
      <c r="V99" s="376"/>
      <c r="W99" s="403"/>
      <c r="X99" s="368"/>
      <c r="Y99" s="363"/>
      <c r="Z99" s="95"/>
      <c r="AA99" s="2"/>
      <c r="AB99" s="3"/>
      <c r="AC99" s="3"/>
      <c r="AD99" s="186"/>
      <c r="AE99" s="95"/>
      <c r="AF99" s="95"/>
      <c r="AG99" s="343"/>
      <c r="AH99" s="343"/>
      <c r="AI99" s="343"/>
      <c r="AJ99" s="343"/>
      <c r="AK99" s="343"/>
      <c r="AL99" s="343"/>
      <c r="AM99" s="343"/>
      <c r="AN99" s="343"/>
      <c r="AO99" s="343"/>
      <c r="AP99" s="343"/>
      <c r="AQ99" s="95"/>
    </row>
    <row r="100" spans="1:43" ht="13.5" thickBot="1">
      <c r="A100" s="360">
        <v>16</v>
      </c>
      <c r="B100" s="381" t="str">
        <f>DenStatus!C57</f>
        <v>Moviemaking</v>
      </c>
      <c r="C100" s="342">
        <v>3</v>
      </c>
      <c r="D100" s="342">
        <v>3</v>
      </c>
      <c r="E100" s="189">
        <v>1</v>
      </c>
      <c r="F100" s="189">
        <v>2</v>
      </c>
      <c r="G100" s="189">
        <v>3</v>
      </c>
      <c r="H100" s="198"/>
      <c r="I100" s="199"/>
      <c r="J100" s="199"/>
      <c r="K100" s="199"/>
      <c r="L100" s="199"/>
      <c r="M100" s="199"/>
      <c r="N100" s="199"/>
      <c r="O100" s="199"/>
      <c r="P100" s="199"/>
      <c r="Q100" s="199"/>
      <c r="R100" s="199"/>
      <c r="S100" s="360">
        <f>COUNTA(E101:R101)</f>
        <v>0</v>
      </c>
      <c r="T100" s="360">
        <f>IF(SUM(AG100:AJ101)&gt;=AK100,1,0)</f>
        <v>0</v>
      </c>
      <c r="U100" s="375"/>
      <c r="V100" s="375"/>
      <c r="W100" s="402" t="str">
        <f>IF(AN100&gt;1,"ERROR",IF(AN100=1,"OK",""))</f>
        <v/>
      </c>
      <c r="X100" s="362"/>
      <c r="Y100" s="362"/>
      <c r="Z100" s="95"/>
      <c r="AA100" s="2"/>
      <c r="AB100" s="3"/>
      <c r="AC100" s="3"/>
      <c r="AD100" s="186"/>
      <c r="AE100" s="95"/>
      <c r="AF100" s="95"/>
      <c r="AG100" s="360">
        <f>IF(COUNTA(E101:G101)&gt;=3,1,0)</f>
        <v>0</v>
      </c>
      <c r="AH100" s="360"/>
      <c r="AI100" s="360"/>
      <c r="AJ100" s="360"/>
      <c r="AK100" s="360">
        <v>1</v>
      </c>
      <c r="AL100" s="360">
        <f>COUNTA(X100)</f>
        <v>0</v>
      </c>
      <c r="AM100" s="360">
        <f>COUNTA(Y100)</f>
        <v>0</v>
      </c>
      <c r="AN100" s="360">
        <f>SUM(AL100:AM101)</f>
        <v>0</v>
      </c>
      <c r="AO100" s="360">
        <f>IF(AN100&gt;1,0,IF(T100+AL100=2,1,0))</f>
        <v>0</v>
      </c>
      <c r="AP100" s="360">
        <f>IF(AN100&gt;1,0,IF(T100+AM100=2,1,0))</f>
        <v>0</v>
      </c>
      <c r="AQ100" s="95"/>
    </row>
    <row r="101" spans="1:43" ht="13.5" thickBot="1">
      <c r="A101" s="394"/>
      <c r="B101" s="396"/>
      <c r="C101" s="394"/>
      <c r="D101" s="394"/>
      <c r="E101" s="179"/>
      <c r="F101" s="179"/>
      <c r="G101" s="179"/>
      <c r="H101" s="196"/>
      <c r="I101" s="197"/>
      <c r="J101" s="197"/>
      <c r="K101" s="197"/>
      <c r="L101" s="197"/>
      <c r="M101" s="197"/>
      <c r="N101" s="197"/>
      <c r="O101" s="197"/>
      <c r="P101" s="197"/>
      <c r="Q101" s="197"/>
      <c r="R101" s="197"/>
      <c r="S101" s="394"/>
      <c r="T101" s="394"/>
      <c r="U101" s="376"/>
      <c r="V101" s="376"/>
      <c r="W101" s="403"/>
      <c r="X101" s="368"/>
      <c r="Y101" s="363"/>
      <c r="Z101" s="95"/>
      <c r="AA101" s="2"/>
      <c r="AB101" s="3"/>
      <c r="AC101" s="3"/>
      <c r="AD101" s="186"/>
      <c r="AE101" s="95"/>
      <c r="AF101" s="95"/>
      <c r="AG101" s="343"/>
      <c r="AH101" s="343"/>
      <c r="AI101" s="343"/>
      <c r="AJ101" s="343"/>
      <c r="AK101" s="343"/>
      <c r="AL101" s="343"/>
      <c r="AM101" s="343"/>
      <c r="AN101" s="343"/>
      <c r="AO101" s="343"/>
      <c r="AP101" s="343"/>
      <c r="AQ101" s="95"/>
    </row>
    <row r="102" spans="1:43" ht="13.5" thickBot="1">
      <c r="A102" s="360">
        <v>17</v>
      </c>
      <c r="B102" s="381" t="str">
        <f>DenStatus!C58</f>
        <v>Project Family</v>
      </c>
      <c r="C102" s="342">
        <v>6</v>
      </c>
      <c r="D102" s="342">
        <v>9</v>
      </c>
      <c r="E102" s="189">
        <v>1</v>
      </c>
      <c r="F102" s="194" t="s">
        <v>150</v>
      </c>
      <c r="G102" s="194" t="s">
        <v>151</v>
      </c>
      <c r="H102" s="194" t="s">
        <v>152</v>
      </c>
      <c r="I102" s="194">
        <v>3</v>
      </c>
      <c r="J102" s="194">
        <v>4</v>
      </c>
      <c r="K102" s="194">
        <v>5</v>
      </c>
      <c r="L102" s="194" t="s">
        <v>176</v>
      </c>
      <c r="M102" s="194" t="s">
        <v>177</v>
      </c>
      <c r="N102" s="198"/>
      <c r="O102" s="199"/>
      <c r="P102" s="199"/>
      <c r="Q102" s="199"/>
      <c r="R102" s="199"/>
      <c r="S102" s="360">
        <f>COUNTA(E103:R103)</f>
        <v>0</v>
      </c>
      <c r="T102" s="360">
        <f>IF(SUM(AG102:AJ103)&gt;=AK102,1,0)</f>
        <v>0</v>
      </c>
      <c r="U102" s="375"/>
      <c r="V102" s="375"/>
      <c r="W102" s="402" t="str">
        <f>IF(AN102&gt;1,"ERROR",IF(AN102=1,"OK",""))</f>
        <v/>
      </c>
      <c r="X102" s="362"/>
      <c r="Y102" s="362"/>
      <c r="Z102" s="95"/>
      <c r="AA102" s="32"/>
      <c r="AB102" s="3"/>
      <c r="AC102" s="3"/>
      <c r="AD102" s="186"/>
      <c r="AE102" s="95"/>
      <c r="AF102" s="95"/>
      <c r="AG102" s="360">
        <f>IF(COUNTA(E103)&gt;=1,1,0)</f>
        <v>0</v>
      </c>
      <c r="AH102" s="360">
        <f>IF(COUNTA(F103:H103)&gt;=1,1,0)</f>
        <v>0</v>
      </c>
      <c r="AI102" s="360">
        <f>IF(COUNTA(I103:K103)&gt;=3,1,0)</f>
        <v>0</v>
      </c>
      <c r="AJ102" s="360">
        <f>IF(COUNTA(L103:M103)&gt;=1,1,0)</f>
        <v>0</v>
      </c>
      <c r="AK102" s="360">
        <v>4</v>
      </c>
      <c r="AL102" s="360">
        <f>COUNTA(X102)</f>
        <v>0</v>
      </c>
      <c r="AM102" s="360">
        <f>COUNTA(Y102)</f>
        <v>0</v>
      </c>
      <c r="AN102" s="360">
        <f>SUM(AL102:AM103)</f>
        <v>0</v>
      </c>
      <c r="AO102" s="360">
        <f>IF(AN102&gt;1,0,IF(T102+AL102=2,1,0))</f>
        <v>0</v>
      </c>
      <c r="AP102" s="360">
        <f>IF(AN102&gt;1,0,IF(T102+AM102=2,1,0))</f>
        <v>0</v>
      </c>
      <c r="AQ102" s="95"/>
    </row>
    <row r="103" spans="1:43" ht="13.5" thickBot="1">
      <c r="A103" s="394"/>
      <c r="B103" s="396"/>
      <c r="C103" s="394"/>
      <c r="D103" s="394"/>
      <c r="E103" s="179"/>
      <c r="F103" s="179"/>
      <c r="G103" s="179"/>
      <c r="H103" s="179"/>
      <c r="I103" s="179"/>
      <c r="J103" s="179"/>
      <c r="K103" s="179"/>
      <c r="L103" s="179"/>
      <c r="M103" s="179"/>
      <c r="N103" s="196"/>
      <c r="O103" s="197"/>
      <c r="P103" s="197"/>
      <c r="Q103" s="197"/>
      <c r="R103" s="197"/>
      <c r="S103" s="394"/>
      <c r="T103" s="394"/>
      <c r="U103" s="376"/>
      <c r="V103" s="376"/>
      <c r="W103" s="403"/>
      <c r="X103" s="368"/>
      <c r="Y103" s="363"/>
      <c r="Z103" s="95"/>
      <c r="AA103" s="32"/>
      <c r="AB103" s="3"/>
      <c r="AC103" s="3"/>
      <c r="AD103" s="186"/>
      <c r="AE103" s="95"/>
      <c r="AF103" s="95"/>
      <c r="AG103" s="343"/>
      <c r="AH103" s="343"/>
      <c r="AI103" s="343"/>
      <c r="AJ103" s="343"/>
      <c r="AK103" s="343"/>
      <c r="AL103" s="343"/>
      <c r="AM103" s="343"/>
      <c r="AN103" s="343"/>
      <c r="AO103" s="343"/>
      <c r="AP103" s="343"/>
      <c r="AQ103" s="95"/>
    </row>
    <row r="104" spans="1:43" ht="13.5" thickBot="1">
      <c r="A104" s="360">
        <v>18</v>
      </c>
      <c r="B104" s="381" t="str">
        <f>DenStatus!C59</f>
        <v>Sportsman</v>
      </c>
      <c r="C104" s="342">
        <v>5</v>
      </c>
      <c r="D104" s="342">
        <v>5</v>
      </c>
      <c r="E104" s="189">
        <v>1</v>
      </c>
      <c r="F104" s="189">
        <v>2</v>
      </c>
      <c r="G104" s="194" t="s">
        <v>154</v>
      </c>
      <c r="H104" s="194" t="s">
        <v>155</v>
      </c>
      <c r="I104" s="194" t="s">
        <v>156</v>
      </c>
      <c r="J104" s="198"/>
      <c r="K104" s="199"/>
      <c r="L104" s="199"/>
      <c r="M104" s="199"/>
      <c r="N104" s="199"/>
      <c r="O104" s="199"/>
      <c r="P104" s="199"/>
      <c r="Q104" s="199"/>
      <c r="R104" s="199"/>
      <c r="S104" s="360">
        <f>COUNTA(E105:R105)</f>
        <v>0</v>
      </c>
      <c r="T104" s="360">
        <f>IF(SUM(AG104:AJ105)&gt;=AK104,1,0)</f>
        <v>0</v>
      </c>
      <c r="U104" s="375"/>
      <c r="V104" s="375"/>
      <c r="W104" s="402" t="str">
        <f>IF(AN104&gt;1,"ERROR",IF(AN104=1,"OK",""))</f>
        <v/>
      </c>
      <c r="X104" s="362"/>
      <c r="Y104" s="362"/>
      <c r="Z104" s="95"/>
      <c r="AA104" s="2"/>
      <c r="AB104" s="3"/>
      <c r="AC104" s="3"/>
      <c r="AD104" s="186"/>
      <c r="AE104" s="95"/>
      <c r="AF104" s="95"/>
      <c r="AG104" s="360">
        <f>IF(COUNTA(E105:I105)&gt;=5,1,0)</f>
        <v>0</v>
      </c>
      <c r="AH104" s="360"/>
      <c r="AI104" s="360"/>
      <c r="AJ104" s="360"/>
      <c r="AK104" s="360">
        <v>1</v>
      </c>
      <c r="AL104" s="360">
        <f>COUNTA(X104)</f>
        <v>0</v>
      </c>
      <c r="AM104" s="360">
        <f>COUNTA(Y104)</f>
        <v>0</v>
      </c>
      <c r="AN104" s="360">
        <f>SUM(AL104:AM105)</f>
        <v>0</v>
      </c>
      <c r="AO104" s="360">
        <f>IF(AN104&gt;1,0,IF(T104+AL104=2,1,0))</f>
        <v>0</v>
      </c>
      <c r="AP104" s="360">
        <f>IF(AN104&gt;1,0,IF(T104+AM104=2,1,0))</f>
        <v>0</v>
      </c>
      <c r="AQ104" s="95"/>
    </row>
    <row r="105" spans="1:43" ht="13.5" thickBot="1">
      <c r="A105" s="394"/>
      <c r="B105" s="396"/>
      <c r="C105" s="394"/>
      <c r="D105" s="343"/>
      <c r="E105" s="179"/>
      <c r="F105" s="179"/>
      <c r="G105" s="179"/>
      <c r="H105" s="179"/>
      <c r="I105" s="179"/>
      <c r="J105" s="196"/>
      <c r="K105" s="197"/>
      <c r="L105" s="197"/>
      <c r="M105" s="197"/>
      <c r="N105" s="197"/>
      <c r="O105" s="197"/>
      <c r="P105" s="197"/>
      <c r="Q105" s="197"/>
      <c r="R105" s="197"/>
      <c r="S105" s="343"/>
      <c r="T105" s="343"/>
      <c r="U105" s="376"/>
      <c r="V105" s="376"/>
      <c r="W105" s="403"/>
      <c r="X105" s="368"/>
      <c r="Y105" s="363"/>
      <c r="Z105" s="95"/>
      <c r="AA105" s="4"/>
      <c r="AB105" s="3"/>
      <c r="AC105" s="3"/>
      <c r="AD105" s="186"/>
      <c r="AE105" s="95"/>
      <c r="AF105" s="95"/>
      <c r="AG105" s="343"/>
      <c r="AH105" s="343"/>
      <c r="AI105" s="343"/>
      <c r="AJ105" s="343"/>
      <c r="AK105" s="343"/>
      <c r="AL105" s="343"/>
      <c r="AM105" s="343"/>
      <c r="AN105" s="343"/>
      <c r="AO105" s="343"/>
      <c r="AP105" s="343"/>
      <c r="AQ105" s="95"/>
    </row>
    <row r="106" spans="1:43">
      <c r="A106" s="184"/>
      <c r="B106" s="262" t="s">
        <v>282</v>
      </c>
      <c r="C106" s="149">
        <f>IF(SUM(AO68:AO105)&gt;=1,"X",0)</f>
        <v>0</v>
      </c>
      <c r="D106" s="223" t="s">
        <v>284</v>
      </c>
      <c r="E106" s="145"/>
      <c r="F106" s="145"/>
      <c r="G106" s="145"/>
      <c r="H106" s="145"/>
      <c r="I106" s="145"/>
      <c r="J106" s="145"/>
      <c r="K106" s="145"/>
      <c r="L106" s="145"/>
      <c r="M106" s="145"/>
      <c r="N106" s="145"/>
      <c r="O106" s="145"/>
      <c r="P106" s="145"/>
      <c r="Q106" s="145"/>
      <c r="R106" s="145"/>
      <c r="S106" s="95"/>
      <c r="T106" s="95"/>
      <c r="U106" s="178"/>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row>
    <row r="107" spans="1:43">
      <c r="A107" s="138"/>
      <c r="B107" s="153" t="s">
        <v>283</v>
      </c>
      <c r="C107" s="149">
        <f>IF(SUM(AP68:AP105)&gt;=1,"X",0)</f>
        <v>0</v>
      </c>
      <c r="D107" s="223" t="s">
        <v>284</v>
      </c>
      <c r="E107" s="145"/>
      <c r="F107" s="145"/>
      <c r="G107" s="145"/>
      <c r="H107" s="145"/>
      <c r="I107" s="145"/>
      <c r="J107" s="145"/>
      <c r="K107" s="145"/>
      <c r="L107" s="145"/>
      <c r="M107" s="145"/>
      <c r="N107" s="145"/>
      <c r="O107" s="145"/>
      <c r="P107" s="145"/>
      <c r="Q107" s="145"/>
      <c r="R107" s="145"/>
      <c r="S107" s="95"/>
      <c r="T107" s="95"/>
      <c r="U107" s="178"/>
      <c r="V107" s="95"/>
      <c r="W107" s="95"/>
      <c r="X107" s="95"/>
      <c r="Y107" s="95"/>
      <c r="Z107" s="95"/>
      <c r="AA107" s="95"/>
      <c r="AB107" s="95"/>
      <c r="AC107" s="95"/>
      <c r="AD107" s="95"/>
      <c r="AE107" s="95"/>
      <c r="AF107" s="95"/>
      <c r="AG107" s="104" t="s">
        <v>113</v>
      </c>
      <c r="AH107" s="105"/>
      <c r="AI107" s="105"/>
      <c r="AJ107" s="143"/>
      <c r="AK107" s="144"/>
      <c r="AL107" s="95"/>
      <c r="AM107" s="95"/>
      <c r="AN107" s="95"/>
      <c r="AO107" s="95"/>
      <c r="AP107" s="95"/>
      <c r="AQ107" s="95"/>
    </row>
    <row r="108" spans="1:43">
      <c r="A108" s="95"/>
      <c r="B108" s="106"/>
      <c r="C108" s="152"/>
      <c r="D108" s="145"/>
      <c r="E108" s="145"/>
      <c r="F108" s="145"/>
      <c r="G108" s="145"/>
      <c r="H108" s="145"/>
      <c r="I108" s="145"/>
      <c r="J108" s="145"/>
      <c r="K108" s="145"/>
      <c r="L108" s="145"/>
      <c r="M108" s="145"/>
      <c r="N108" s="145"/>
      <c r="O108" s="145"/>
      <c r="P108" s="145"/>
      <c r="Q108" s="145"/>
      <c r="R108" s="145"/>
      <c r="S108" s="95"/>
      <c r="T108" s="95"/>
      <c r="U108" s="95"/>
      <c r="V108" s="95"/>
      <c r="W108" s="95"/>
      <c r="X108" s="95"/>
      <c r="Y108" s="95"/>
      <c r="Z108" s="95"/>
      <c r="AA108" s="95"/>
      <c r="AB108" s="95"/>
      <c r="AC108" s="95"/>
      <c r="AD108" s="95"/>
      <c r="AE108" s="95"/>
      <c r="AF108" s="95"/>
      <c r="AG108" s="138" t="s">
        <v>26</v>
      </c>
      <c r="AH108" s="143"/>
      <c r="AI108" s="143"/>
      <c r="AJ108" s="143"/>
      <c r="AK108" s="144"/>
      <c r="AL108" s="95"/>
      <c r="AM108" s="95"/>
      <c r="AN108" s="95"/>
      <c r="AO108" s="95"/>
      <c r="AP108" s="95"/>
      <c r="AQ108" s="95"/>
    </row>
    <row r="109" spans="1:43">
      <c r="A109" s="138"/>
      <c r="B109" s="153" t="s">
        <v>111</v>
      </c>
      <c r="C109" s="136">
        <f>IF(SUM(AG111:AG114)&gt;=4,"X",0)</f>
        <v>0</v>
      </c>
      <c r="D109" s="145"/>
      <c r="E109" s="145"/>
      <c r="F109" s="145"/>
      <c r="G109" s="145"/>
      <c r="H109" s="145"/>
      <c r="I109" s="145"/>
      <c r="J109" s="145"/>
      <c r="K109" s="145"/>
      <c r="L109" s="145"/>
      <c r="M109" s="145"/>
      <c r="N109" s="145"/>
      <c r="O109" s="145"/>
      <c r="P109" s="145"/>
      <c r="Q109" s="145"/>
      <c r="R109" s="145"/>
      <c r="S109" s="95"/>
      <c r="T109" s="95"/>
      <c r="U109" s="95"/>
      <c r="V109" s="95"/>
      <c r="W109" s="95"/>
      <c r="X109" s="95"/>
      <c r="Y109" s="95"/>
      <c r="Z109" s="95"/>
      <c r="AA109" s="95"/>
      <c r="AB109" s="95"/>
      <c r="AC109" s="95"/>
      <c r="AD109" s="95"/>
      <c r="AE109" s="95"/>
      <c r="AF109" s="95"/>
      <c r="AG109" s="157" t="s">
        <v>34</v>
      </c>
      <c r="AH109" s="119" t="s">
        <v>48</v>
      </c>
      <c r="AI109" s="119" t="s">
        <v>165</v>
      </c>
      <c r="AJ109" s="119" t="s">
        <v>211</v>
      </c>
      <c r="AK109" s="157" t="s">
        <v>1</v>
      </c>
      <c r="AL109" s="95"/>
      <c r="AM109" s="95"/>
      <c r="AN109" s="95"/>
      <c r="AO109" s="95"/>
      <c r="AP109" s="95"/>
      <c r="AQ109" s="95"/>
    </row>
    <row r="110" spans="1:43">
      <c r="A110" s="138"/>
      <c r="B110" s="153" t="s">
        <v>232</v>
      </c>
      <c r="C110" s="136">
        <f>IF(SUM(AG120:AG123)&gt;=4,"X",0)</f>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51" t="s">
        <v>49</v>
      </c>
      <c r="AH110" s="148" t="s">
        <v>49</v>
      </c>
      <c r="AI110" s="148" t="s">
        <v>49</v>
      </c>
      <c r="AJ110" s="251" t="s">
        <v>49</v>
      </c>
      <c r="AK110" s="251" t="s">
        <v>50</v>
      </c>
      <c r="AL110" s="95"/>
      <c r="AM110" s="95"/>
      <c r="AN110" s="95"/>
      <c r="AO110" s="95"/>
      <c r="AP110" s="95"/>
      <c r="AQ110" s="95"/>
    </row>
    <row r="111" spans="1:43">
      <c r="A111" s="95"/>
      <c r="B111" s="91"/>
      <c r="C111" s="95"/>
      <c r="D111" s="140"/>
      <c r="E111" s="140"/>
      <c r="F111" s="140"/>
      <c r="G111" s="140"/>
      <c r="H111" s="140"/>
      <c r="I111" s="140"/>
      <c r="J111" s="140"/>
      <c r="K111" s="140"/>
      <c r="L111" s="140"/>
      <c r="M111" s="140"/>
      <c r="N111" s="140"/>
      <c r="O111" s="95"/>
      <c r="P111" s="95"/>
      <c r="Q111" s="95"/>
      <c r="R111" s="95"/>
      <c r="S111" s="95"/>
      <c r="T111" s="95"/>
      <c r="U111" s="95"/>
      <c r="V111" s="95"/>
      <c r="W111" s="95"/>
      <c r="X111" s="95"/>
      <c r="Y111" s="95"/>
      <c r="Z111" s="95"/>
      <c r="AA111" s="95"/>
      <c r="AB111" s="95"/>
      <c r="AC111" s="95"/>
      <c r="AD111" s="95"/>
      <c r="AE111" s="95"/>
      <c r="AF111" s="91" t="s">
        <v>17</v>
      </c>
      <c r="AG111" s="136">
        <f>IF(C13="X",1,0)</f>
        <v>0</v>
      </c>
      <c r="AH111" s="136"/>
      <c r="AI111" s="136"/>
      <c r="AJ111" s="136"/>
      <c r="AK111" s="136">
        <v>1</v>
      </c>
      <c r="AL111" s="95"/>
      <c r="AM111" s="95"/>
      <c r="AN111" s="95"/>
      <c r="AO111" s="95"/>
      <c r="AP111" s="95"/>
      <c r="AQ111" s="95"/>
    </row>
    <row r="112" spans="1:43">
      <c r="A112" s="139"/>
      <c r="B112" s="140"/>
      <c r="C112" s="140"/>
      <c r="D112" s="140"/>
      <c r="E112" s="140"/>
      <c r="F112" s="140"/>
      <c r="G112" s="140"/>
      <c r="H112" s="140"/>
      <c r="I112" s="140"/>
      <c r="J112" s="140"/>
      <c r="K112" s="140"/>
      <c r="L112" s="140"/>
      <c r="M112" s="140"/>
      <c r="N112" s="140"/>
      <c r="O112" s="95"/>
      <c r="P112" s="95"/>
      <c r="Q112" s="95"/>
      <c r="R112" s="95"/>
      <c r="S112" s="95"/>
      <c r="T112" s="95"/>
      <c r="U112" s="95"/>
      <c r="V112" s="95"/>
      <c r="W112" s="95"/>
      <c r="X112" s="95"/>
      <c r="Y112" s="95"/>
      <c r="Z112" s="95"/>
      <c r="AA112" s="95"/>
      <c r="AB112" s="95"/>
      <c r="AC112" s="95"/>
      <c r="AD112" s="95"/>
      <c r="AE112" s="95"/>
      <c r="AF112" s="91" t="s">
        <v>64</v>
      </c>
      <c r="AG112" s="136">
        <f>IF(C30="X",1,0)</f>
        <v>0</v>
      </c>
      <c r="AH112" s="136"/>
      <c r="AI112" s="136"/>
      <c r="AJ112" s="136"/>
      <c r="AK112" s="136">
        <v>1</v>
      </c>
      <c r="AL112" s="95"/>
      <c r="AM112" s="95"/>
      <c r="AN112" s="95"/>
      <c r="AO112" s="95"/>
      <c r="AP112" s="95"/>
      <c r="AQ112" s="95"/>
    </row>
    <row r="113" spans="1:43">
      <c r="A113" s="140"/>
      <c r="B113" s="140"/>
      <c r="C113" s="140"/>
      <c r="D113" s="140"/>
      <c r="E113" s="140"/>
      <c r="F113" s="140"/>
      <c r="G113" s="140"/>
      <c r="H113" s="140"/>
      <c r="I113" s="140"/>
      <c r="J113" s="140"/>
      <c r="K113" s="140"/>
      <c r="L113" s="140"/>
      <c r="M113" s="140"/>
      <c r="N113" s="140"/>
      <c r="O113" s="95"/>
      <c r="P113" s="95"/>
      <c r="Q113" s="95"/>
      <c r="R113" s="95"/>
      <c r="S113" s="95"/>
      <c r="T113" s="95"/>
      <c r="U113" s="95"/>
      <c r="V113" s="95"/>
      <c r="W113" s="95"/>
      <c r="X113" s="95"/>
      <c r="Y113" s="95"/>
      <c r="Z113" s="95"/>
      <c r="AA113" s="95"/>
      <c r="AB113" s="95"/>
      <c r="AC113" s="95"/>
      <c r="AD113" s="95"/>
      <c r="AE113" s="95"/>
      <c r="AF113" s="91" t="s">
        <v>63</v>
      </c>
      <c r="AG113" s="136">
        <f>IF(C38="X",1,0)</f>
        <v>0</v>
      </c>
      <c r="AH113" s="136"/>
      <c r="AI113" s="136"/>
      <c r="AJ113" s="136"/>
      <c r="AK113" s="136">
        <v>1</v>
      </c>
      <c r="AL113" s="95"/>
      <c r="AM113" s="95"/>
      <c r="AN113" s="95"/>
      <c r="AO113" s="95"/>
      <c r="AP113" s="95"/>
      <c r="AQ113" s="95"/>
    </row>
    <row r="114" spans="1:43">
      <c r="A114" s="140"/>
      <c r="B114" s="140"/>
      <c r="C114" s="152"/>
      <c r="D114" s="140"/>
      <c r="E114" s="140"/>
      <c r="F114" s="140"/>
      <c r="G114" s="140"/>
      <c r="H114" s="140"/>
      <c r="I114" s="140"/>
      <c r="J114" s="140"/>
      <c r="K114" s="140"/>
      <c r="L114" s="140"/>
      <c r="M114" s="140"/>
      <c r="N114" s="140"/>
      <c r="O114" s="95"/>
      <c r="P114" s="95"/>
      <c r="Q114" s="95"/>
      <c r="R114" s="95"/>
      <c r="S114" s="95"/>
      <c r="T114" s="95"/>
      <c r="U114" s="95"/>
      <c r="V114" s="95"/>
      <c r="W114" s="95"/>
      <c r="X114" s="95"/>
      <c r="Y114" s="95"/>
      <c r="Z114" s="95"/>
      <c r="AA114" s="95"/>
      <c r="AB114" s="95"/>
      <c r="AC114" s="95"/>
      <c r="AD114" s="95"/>
      <c r="AE114" s="95"/>
      <c r="AF114" s="91" t="s">
        <v>65</v>
      </c>
      <c r="AG114" s="136">
        <f>IF(C106="X",1,0)</f>
        <v>0</v>
      </c>
      <c r="AH114" s="136"/>
      <c r="AI114" s="136"/>
      <c r="AJ114" s="136"/>
      <c r="AK114" s="136">
        <v>1</v>
      </c>
      <c r="AL114" s="91" t="s">
        <v>253</v>
      </c>
      <c r="AM114" s="95"/>
      <c r="AN114" s="95"/>
      <c r="AO114" s="95"/>
      <c r="AP114" s="95"/>
      <c r="AQ114" s="95"/>
    </row>
    <row r="115" spans="1:43">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row>
    <row r="116" spans="1:43">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104" t="s">
        <v>235</v>
      </c>
      <c r="AH116" s="105"/>
      <c r="AI116" s="105"/>
      <c r="AJ116" s="143"/>
      <c r="AK116" s="144"/>
      <c r="AL116" s="95"/>
      <c r="AM116" s="95"/>
      <c r="AN116" s="95"/>
      <c r="AO116" s="95"/>
      <c r="AP116" s="95"/>
      <c r="AQ116" s="95"/>
    </row>
    <row r="117" spans="1:43">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138" t="s">
        <v>26</v>
      </c>
      <c r="AH117" s="143"/>
      <c r="AI117" s="143"/>
      <c r="AJ117" s="143"/>
      <c r="AK117" s="144"/>
      <c r="AL117" s="95"/>
      <c r="AM117" s="95"/>
      <c r="AN117" s="95"/>
      <c r="AO117" s="95"/>
      <c r="AP117" s="95"/>
      <c r="AQ117" s="95"/>
    </row>
    <row r="118" spans="1:43">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157" t="s">
        <v>34</v>
      </c>
      <c r="AH118" s="119" t="s">
        <v>48</v>
      </c>
      <c r="AI118" s="119" t="s">
        <v>165</v>
      </c>
      <c r="AJ118" s="119" t="s">
        <v>211</v>
      </c>
      <c r="AK118" s="157" t="s">
        <v>1</v>
      </c>
      <c r="AL118" s="95"/>
      <c r="AM118" s="95"/>
      <c r="AN118" s="95"/>
      <c r="AO118" s="95"/>
      <c r="AP118" s="95"/>
      <c r="AQ118" s="95"/>
    </row>
    <row r="119" spans="1:43">
      <c r="A119" s="95"/>
      <c r="B119" s="95"/>
      <c r="C119" s="95"/>
      <c r="D119" s="95"/>
      <c r="E119" s="95"/>
      <c r="F119" s="95"/>
      <c r="G119" s="95"/>
      <c r="H119" s="95"/>
      <c r="I119" s="95"/>
      <c r="J119" s="95"/>
      <c r="K119" s="95"/>
      <c r="L119" s="95"/>
      <c r="M119" s="95"/>
      <c r="N119" s="95"/>
      <c r="O119" s="95"/>
      <c r="P119" s="95"/>
      <c r="Q119" s="95"/>
      <c r="R119" s="95"/>
      <c r="S119" s="95"/>
      <c r="T119" s="95"/>
      <c r="U119" s="95"/>
      <c r="V119" s="95"/>
      <c r="W119" s="91"/>
      <c r="X119" s="95"/>
      <c r="Y119" s="95"/>
      <c r="Z119" s="95"/>
      <c r="AA119" s="95"/>
      <c r="AB119" s="95"/>
      <c r="AC119" s="95"/>
      <c r="AD119" s="95"/>
      <c r="AE119" s="95"/>
      <c r="AF119" s="95"/>
      <c r="AG119" s="251" t="s">
        <v>49</v>
      </c>
      <c r="AH119" s="148" t="s">
        <v>49</v>
      </c>
      <c r="AI119" s="148" t="s">
        <v>49</v>
      </c>
      <c r="AJ119" s="251" t="s">
        <v>49</v>
      </c>
      <c r="AK119" s="251" t="s">
        <v>50</v>
      </c>
      <c r="AL119" s="95"/>
      <c r="AM119" s="95"/>
      <c r="AN119" s="95"/>
      <c r="AO119" s="95"/>
      <c r="AP119" s="95"/>
      <c r="AQ119" s="95"/>
    </row>
    <row r="120" spans="1:43">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1" t="s">
        <v>17</v>
      </c>
      <c r="AG120" s="136">
        <f>IF(C13="X",1,0)</f>
        <v>0</v>
      </c>
      <c r="AH120" s="136"/>
      <c r="AI120" s="136"/>
      <c r="AJ120" s="136"/>
      <c r="AK120" s="136">
        <v>1</v>
      </c>
      <c r="AL120" s="95"/>
      <c r="AM120" s="95"/>
      <c r="AN120" s="95"/>
      <c r="AO120" s="95"/>
      <c r="AP120" s="95"/>
      <c r="AQ120" s="95"/>
    </row>
    <row r="121" spans="1:43">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1" t="s">
        <v>64</v>
      </c>
      <c r="AG121" s="136">
        <f>IF(C55="X",1,0)</f>
        <v>0</v>
      </c>
      <c r="AH121" s="136"/>
      <c r="AI121" s="136"/>
      <c r="AJ121" s="136"/>
      <c r="AK121" s="136">
        <v>1</v>
      </c>
      <c r="AL121" s="95"/>
      <c r="AM121" s="95"/>
      <c r="AN121" s="95"/>
      <c r="AO121" s="95"/>
      <c r="AP121" s="95"/>
      <c r="AQ121" s="95"/>
    </row>
    <row r="122" spans="1:43">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1" t="s">
        <v>63</v>
      </c>
      <c r="AG122" s="136">
        <f>IF(C63="X",1,0)</f>
        <v>0</v>
      </c>
      <c r="AH122" s="136"/>
      <c r="AI122" s="136"/>
      <c r="AJ122" s="136"/>
      <c r="AK122" s="136">
        <v>1</v>
      </c>
      <c r="AL122" s="95"/>
      <c r="AM122" s="95"/>
      <c r="AN122" s="95"/>
      <c r="AO122" s="95"/>
      <c r="AP122" s="95"/>
      <c r="AQ122" s="95"/>
    </row>
    <row r="123" spans="1:43">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1" t="s">
        <v>65</v>
      </c>
      <c r="AG123" s="136">
        <f>IF(C107="X",1,0)</f>
        <v>0</v>
      </c>
      <c r="AH123" s="136"/>
      <c r="AI123" s="136"/>
      <c r="AJ123" s="136"/>
      <c r="AK123" s="136">
        <v>1</v>
      </c>
      <c r="AL123" s="91" t="s">
        <v>253</v>
      </c>
      <c r="AM123" s="95"/>
      <c r="AN123" s="95"/>
      <c r="AO123" s="95"/>
      <c r="AP123" s="95"/>
      <c r="AQ123" s="95"/>
    </row>
  </sheetData>
  <sheetProtection sheet="1" objects="1" scenarios="1"/>
  <mergeCells count="514">
    <mergeCell ref="AP102:AP103"/>
    <mergeCell ref="AG104:AG105"/>
    <mergeCell ref="AH104:AH105"/>
    <mergeCell ref="AI104:AI105"/>
    <mergeCell ref="AJ104:AJ105"/>
    <mergeCell ref="AK104:AK105"/>
    <mergeCell ref="AL104:AL105"/>
    <mergeCell ref="AM104:AM105"/>
    <mergeCell ref="AN104:AN105"/>
    <mergeCell ref="AO104:AO105"/>
    <mergeCell ref="AP104:AP105"/>
    <mergeCell ref="AG102:AG103"/>
    <mergeCell ref="AH102:AH103"/>
    <mergeCell ref="AI102:AI103"/>
    <mergeCell ref="AJ102:AJ103"/>
    <mergeCell ref="AK102:AK103"/>
    <mergeCell ref="AL102:AL103"/>
    <mergeCell ref="AM102:AM103"/>
    <mergeCell ref="AN102:AN103"/>
    <mergeCell ref="AO102:AO103"/>
    <mergeCell ref="AP98:AP99"/>
    <mergeCell ref="AG100:AG101"/>
    <mergeCell ref="AH100:AH101"/>
    <mergeCell ref="AI100:AI101"/>
    <mergeCell ref="AJ100:AJ101"/>
    <mergeCell ref="AK100:AK101"/>
    <mergeCell ref="AL100:AL101"/>
    <mergeCell ref="AM100:AM101"/>
    <mergeCell ref="AN100:AN101"/>
    <mergeCell ref="AO100:AO101"/>
    <mergeCell ref="AP100:AP101"/>
    <mergeCell ref="AG98:AG99"/>
    <mergeCell ref="AH98:AH99"/>
    <mergeCell ref="AI98:AI99"/>
    <mergeCell ref="AJ98:AJ99"/>
    <mergeCell ref="AK98:AK99"/>
    <mergeCell ref="AL98:AL99"/>
    <mergeCell ref="AM98:AM99"/>
    <mergeCell ref="AN98:AN99"/>
    <mergeCell ref="AO98:AO99"/>
    <mergeCell ref="AP94:AP95"/>
    <mergeCell ref="AG96:AG97"/>
    <mergeCell ref="AH96:AH97"/>
    <mergeCell ref="AI96:AI97"/>
    <mergeCell ref="AJ96:AJ97"/>
    <mergeCell ref="AK96:AK97"/>
    <mergeCell ref="AL96:AL97"/>
    <mergeCell ref="AM96:AM97"/>
    <mergeCell ref="AN96:AN97"/>
    <mergeCell ref="AO96:AO97"/>
    <mergeCell ref="AP96:AP97"/>
    <mergeCell ref="AG94:AG95"/>
    <mergeCell ref="AH94:AH95"/>
    <mergeCell ref="AI94:AI95"/>
    <mergeCell ref="AJ94:AJ95"/>
    <mergeCell ref="AK94:AK95"/>
    <mergeCell ref="AL94:AL95"/>
    <mergeCell ref="AM94:AM95"/>
    <mergeCell ref="AN94:AN95"/>
    <mergeCell ref="AO94:AO95"/>
    <mergeCell ref="AP90:AP91"/>
    <mergeCell ref="AG92:AG93"/>
    <mergeCell ref="AH92:AH93"/>
    <mergeCell ref="AI92:AI93"/>
    <mergeCell ref="AJ92:AJ93"/>
    <mergeCell ref="AK92:AK93"/>
    <mergeCell ref="AL92:AL93"/>
    <mergeCell ref="AM92:AM93"/>
    <mergeCell ref="AN92:AN93"/>
    <mergeCell ref="AO92:AO93"/>
    <mergeCell ref="AP92:AP93"/>
    <mergeCell ref="AG90:AG91"/>
    <mergeCell ref="AH90:AH91"/>
    <mergeCell ref="AI90:AI91"/>
    <mergeCell ref="AJ90:AJ91"/>
    <mergeCell ref="AK90:AK91"/>
    <mergeCell ref="AL90:AL91"/>
    <mergeCell ref="AM90:AM91"/>
    <mergeCell ref="AN90:AN91"/>
    <mergeCell ref="AO90:AO91"/>
    <mergeCell ref="AG80:AG81"/>
    <mergeCell ref="AH80:AH81"/>
    <mergeCell ref="AI80:AI81"/>
    <mergeCell ref="AJ80:AJ81"/>
    <mergeCell ref="AP84:AP85"/>
    <mergeCell ref="AG86:AG89"/>
    <mergeCell ref="AH86:AH89"/>
    <mergeCell ref="AI86:AI89"/>
    <mergeCell ref="AJ86:AJ89"/>
    <mergeCell ref="AK86:AK89"/>
    <mergeCell ref="AL86:AL89"/>
    <mergeCell ref="AM86:AM89"/>
    <mergeCell ref="AN86:AN89"/>
    <mergeCell ref="AO86:AO89"/>
    <mergeCell ref="AP86:AP89"/>
    <mergeCell ref="AG84:AG85"/>
    <mergeCell ref="AH84:AH85"/>
    <mergeCell ref="AI84:AI85"/>
    <mergeCell ref="AJ84:AJ85"/>
    <mergeCell ref="AK84:AK85"/>
    <mergeCell ref="AL84:AL85"/>
    <mergeCell ref="AM84:AM85"/>
    <mergeCell ref="AN84:AN85"/>
    <mergeCell ref="AO84:AO85"/>
    <mergeCell ref="AP78:AP79"/>
    <mergeCell ref="AG78:AG79"/>
    <mergeCell ref="AH78:AH79"/>
    <mergeCell ref="AI78:AI79"/>
    <mergeCell ref="AJ78:AJ79"/>
    <mergeCell ref="AK78:AK79"/>
    <mergeCell ref="AL78:AL79"/>
    <mergeCell ref="AM78:AM79"/>
    <mergeCell ref="AN78:AN79"/>
    <mergeCell ref="AO78:AO79"/>
    <mergeCell ref="AO70:AO71"/>
    <mergeCell ref="AP74:AP75"/>
    <mergeCell ref="AG76:AG77"/>
    <mergeCell ref="AH76:AH77"/>
    <mergeCell ref="AI76:AI77"/>
    <mergeCell ref="AJ76:AJ77"/>
    <mergeCell ref="AK76:AK77"/>
    <mergeCell ref="AL76:AL77"/>
    <mergeCell ref="AM76:AM77"/>
    <mergeCell ref="AN76:AN77"/>
    <mergeCell ref="AO76:AO77"/>
    <mergeCell ref="AP76:AP77"/>
    <mergeCell ref="AG74:AG75"/>
    <mergeCell ref="AH74:AH75"/>
    <mergeCell ref="AI74:AI75"/>
    <mergeCell ref="AJ74:AJ75"/>
    <mergeCell ref="AK74:AK75"/>
    <mergeCell ref="AL74:AL75"/>
    <mergeCell ref="AM74:AM75"/>
    <mergeCell ref="AN74:AN75"/>
    <mergeCell ref="AO74:AO75"/>
    <mergeCell ref="AL68:AL69"/>
    <mergeCell ref="AM68:AM69"/>
    <mergeCell ref="AN68:AN69"/>
    <mergeCell ref="AO68:AO69"/>
    <mergeCell ref="AP68:AP69"/>
    <mergeCell ref="AP70:AP71"/>
    <mergeCell ref="AG72:AG73"/>
    <mergeCell ref="AH72:AH73"/>
    <mergeCell ref="AI72:AI73"/>
    <mergeCell ref="AJ72:AJ73"/>
    <mergeCell ref="AK72:AK73"/>
    <mergeCell ref="AL72:AL73"/>
    <mergeCell ref="AM72:AM73"/>
    <mergeCell ref="AN72:AN73"/>
    <mergeCell ref="AO72:AO73"/>
    <mergeCell ref="AP72:AP73"/>
    <mergeCell ref="AG70:AG71"/>
    <mergeCell ref="AH70:AH71"/>
    <mergeCell ref="AI70:AI71"/>
    <mergeCell ref="AJ70:AJ71"/>
    <mergeCell ref="AK70:AK71"/>
    <mergeCell ref="AL70:AL71"/>
    <mergeCell ref="AM70:AM71"/>
    <mergeCell ref="AN70:AN71"/>
    <mergeCell ref="AG49:AG50"/>
    <mergeCell ref="AH49:AH50"/>
    <mergeCell ref="AI49:AI50"/>
    <mergeCell ref="AJ49:AJ50"/>
    <mergeCell ref="AK49:AK50"/>
    <mergeCell ref="AG68:AG69"/>
    <mergeCell ref="AH68:AH69"/>
    <mergeCell ref="AI68:AI69"/>
    <mergeCell ref="AJ68:AJ69"/>
    <mergeCell ref="AK68:AK69"/>
    <mergeCell ref="AG51:AG54"/>
    <mergeCell ref="AH51:AH54"/>
    <mergeCell ref="AI51:AI54"/>
    <mergeCell ref="AJ51:AJ54"/>
    <mergeCell ref="AK51:AK54"/>
    <mergeCell ref="AG45:AG46"/>
    <mergeCell ref="AH45:AH46"/>
    <mergeCell ref="AI45:AI46"/>
    <mergeCell ref="AJ45:AJ46"/>
    <mergeCell ref="AK45:AK46"/>
    <mergeCell ref="AG47:AG48"/>
    <mergeCell ref="AH47:AH48"/>
    <mergeCell ref="AI47:AI48"/>
    <mergeCell ref="AJ47:AJ48"/>
    <mergeCell ref="AK47:AK48"/>
    <mergeCell ref="AG28:AG29"/>
    <mergeCell ref="AH28:AH29"/>
    <mergeCell ref="AI28:AI29"/>
    <mergeCell ref="AJ28:AJ29"/>
    <mergeCell ref="AK28:AK29"/>
    <mergeCell ref="AG43:AG44"/>
    <mergeCell ref="AH43:AH44"/>
    <mergeCell ref="AI43:AI44"/>
    <mergeCell ref="AJ43:AJ44"/>
    <mergeCell ref="AK43:AK44"/>
    <mergeCell ref="AG22:AG25"/>
    <mergeCell ref="AH22:AH25"/>
    <mergeCell ref="AI22:AI25"/>
    <mergeCell ref="AJ22:AJ25"/>
    <mergeCell ref="AK22:AK25"/>
    <mergeCell ref="AG26:AG27"/>
    <mergeCell ref="AH26:AH27"/>
    <mergeCell ref="AI26:AI27"/>
    <mergeCell ref="AJ26:AJ27"/>
    <mergeCell ref="AK26:AK27"/>
    <mergeCell ref="AG18:AG19"/>
    <mergeCell ref="AH18:AH19"/>
    <mergeCell ref="AI18:AI19"/>
    <mergeCell ref="AJ18:AJ19"/>
    <mergeCell ref="AK18:AK19"/>
    <mergeCell ref="AG20:AG21"/>
    <mergeCell ref="AH20:AH21"/>
    <mergeCell ref="AI20:AI21"/>
    <mergeCell ref="AJ20:AJ21"/>
    <mergeCell ref="AK20:AK21"/>
    <mergeCell ref="X104:X105"/>
    <mergeCell ref="Y104:Y105"/>
    <mergeCell ref="A104:A105"/>
    <mergeCell ref="B104:B105"/>
    <mergeCell ref="C104:C105"/>
    <mergeCell ref="D104:D105"/>
    <mergeCell ref="S104:S105"/>
    <mergeCell ref="T104:T105"/>
    <mergeCell ref="U104:U105"/>
    <mergeCell ref="V104:V105"/>
    <mergeCell ref="W104:W105"/>
    <mergeCell ref="X100:X101"/>
    <mergeCell ref="Y100:Y101"/>
    <mergeCell ref="A102:A103"/>
    <mergeCell ref="B102:B103"/>
    <mergeCell ref="C102:C103"/>
    <mergeCell ref="D102:D103"/>
    <mergeCell ref="S102:S103"/>
    <mergeCell ref="T102:T103"/>
    <mergeCell ref="U102:U103"/>
    <mergeCell ref="V102:V103"/>
    <mergeCell ref="W102:W103"/>
    <mergeCell ref="X102:X103"/>
    <mergeCell ref="Y102:Y103"/>
    <mergeCell ref="A100:A101"/>
    <mergeCell ref="B100:B101"/>
    <mergeCell ref="C100:C101"/>
    <mergeCell ref="D100:D101"/>
    <mergeCell ref="S100:S101"/>
    <mergeCell ref="T100:T101"/>
    <mergeCell ref="U100:U101"/>
    <mergeCell ref="V100:V101"/>
    <mergeCell ref="W100:W101"/>
    <mergeCell ref="X96:X97"/>
    <mergeCell ref="Y96:Y97"/>
    <mergeCell ref="A98:A99"/>
    <mergeCell ref="B98:B99"/>
    <mergeCell ref="C98:C99"/>
    <mergeCell ref="D98:D99"/>
    <mergeCell ref="S98:S99"/>
    <mergeCell ref="T98:T99"/>
    <mergeCell ref="U98:U99"/>
    <mergeCell ref="V98:V99"/>
    <mergeCell ref="W98:W99"/>
    <mergeCell ref="X98:X99"/>
    <mergeCell ref="Y98:Y99"/>
    <mergeCell ref="A96:A97"/>
    <mergeCell ref="B96:B97"/>
    <mergeCell ref="C96:C97"/>
    <mergeCell ref="D96:D97"/>
    <mergeCell ref="S96:S97"/>
    <mergeCell ref="T96:T97"/>
    <mergeCell ref="U96:U97"/>
    <mergeCell ref="V96:V97"/>
    <mergeCell ref="W96:W97"/>
    <mergeCell ref="V86:V89"/>
    <mergeCell ref="W86:W89"/>
    <mergeCell ref="X92:X93"/>
    <mergeCell ref="Y92:Y93"/>
    <mergeCell ref="A94:A95"/>
    <mergeCell ref="B94:B95"/>
    <mergeCell ref="C94:C95"/>
    <mergeCell ref="D94:D95"/>
    <mergeCell ref="S94:S95"/>
    <mergeCell ref="T94:T95"/>
    <mergeCell ref="U94:U95"/>
    <mergeCell ref="V94:V95"/>
    <mergeCell ref="W94:W95"/>
    <mergeCell ref="X94:X95"/>
    <mergeCell ref="Y94:Y95"/>
    <mergeCell ref="A92:A93"/>
    <mergeCell ref="B92:B93"/>
    <mergeCell ref="C92:C93"/>
    <mergeCell ref="D92:D93"/>
    <mergeCell ref="S92:S93"/>
    <mergeCell ref="T92:T93"/>
    <mergeCell ref="U92:U93"/>
    <mergeCell ref="V92:V93"/>
    <mergeCell ref="W92:W93"/>
    <mergeCell ref="X84:X85"/>
    <mergeCell ref="Y84:Y85"/>
    <mergeCell ref="A80:A81"/>
    <mergeCell ref="B80:B81"/>
    <mergeCell ref="X86:X89"/>
    <mergeCell ref="Y86:Y89"/>
    <mergeCell ref="A90:A91"/>
    <mergeCell ref="B90:B91"/>
    <mergeCell ref="C90:C91"/>
    <mergeCell ref="D90:D91"/>
    <mergeCell ref="S90:S91"/>
    <mergeCell ref="T90:T91"/>
    <mergeCell ref="U90:U91"/>
    <mergeCell ref="V90:V91"/>
    <mergeCell ref="W90:W91"/>
    <mergeCell ref="X90:X91"/>
    <mergeCell ref="Y90:Y91"/>
    <mergeCell ref="A86:A89"/>
    <mergeCell ref="B86:B89"/>
    <mergeCell ref="C86:C89"/>
    <mergeCell ref="D86:D89"/>
    <mergeCell ref="S86:S89"/>
    <mergeCell ref="T86:T89"/>
    <mergeCell ref="U86:U89"/>
    <mergeCell ref="A84:A85"/>
    <mergeCell ref="B84:B85"/>
    <mergeCell ref="C84:C85"/>
    <mergeCell ref="D84:D85"/>
    <mergeCell ref="S84:S85"/>
    <mergeCell ref="T84:T85"/>
    <mergeCell ref="U84:U85"/>
    <mergeCell ref="V84:V85"/>
    <mergeCell ref="W84:W85"/>
    <mergeCell ref="X78:X79"/>
    <mergeCell ref="Y78:Y79"/>
    <mergeCell ref="A76:A77"/>
    <mergeCell ref="B76:B77"/>
    <mergeCell ref="C76:C77"/>
    <mergeCell ref="D76:D77"/>
    <mergeCell ref="S76:S77"/>
    <mergeCell ref="T76:T77"/>
    <mergeCell ref="U76:U77"/>
    <mergeCell ref="V76:V77"/>
    <mergeCell ref="A78:A79"/>
    <mergeCell ref="B78:B79"/>
    <mergeCell ref="C78:C79"/>
    <mergeCell ref="D78:D79"/>
    <mergeCell ref="S78:S79"/>
    <mergeCell ref="T78:T79"/>
    <mergeCell ref="U78:U79"/>
    <mergeCell ref="V78:V79"/>
    <mergeCell ref="W78:W79"/>
    <mergeCell ref="A74:A75"/>
    <mergeCell ref="B74:B75"/>
    <mergeCell ref="C74:C75"/>
    <mergeCell ref="D74:D75"/>
    <mergeCell ref="S74:S75"/>
    <mergeCell ref="T74:T75"/>
    <mergeCell ref="U74:U75"/>
    <mergeCell ref="V74:V75"/>
    <mergeCell ref="W74:W75"/>
    <mergeCell ref="A68:A69"/>
    <mergeCell ref="B68:B69"/>
    <mergeCell ref="C68:C69"/>
    <mergeCell ref="D68:D69"/>
    <mergeCell ref="S68:S69"/>
    <mergeCell ref="T68:T69"/>
    <mergeCell ref="U68:U69"/>
    <mergeCell ref="V68:V69"/>
    <mergeCell ref="W72:W73"/>
    <mergeCell ref="A72:A73"/>
    <mergeCell ref="B72:B73"/>
    <mergeCell ref="C72:C73"/>
    <mergeCell ref="D72:D73"/>
    <mergeCell ref="S72:S73"/>
    <mergeCell ref="T72:T73"/>
    <mergeCell ref="U72:U73"/>
    <mergeCell ref="V72:V73"/>
    <mergeCell ref="A70:A71"/>
    <mergeCell ref="B70:B71"/>
    <mergeCell ref="C70:C71"/>
    <mergeCell ref="D70:D71"/>
    <mergeCell ref="S70:S71"/>
    <mergeCell ref="T70:T71"/>
    <mergeCell ref="U70:U71"/>
    <mergeCell ref="W70:W71"/>
    <mergeCell ref="S4:V4"/>
    <mergeCell ref="S16:V16"/>
    <mergeCell ref="T18:T19"/>
    <mergeCell ref="U18:U19"/>
    <mergeCell ref="V18:V19"/>
    <mergeCell ref="T20:T21"/>
    <mergeCell ref="U20:U21"/>
    <mergeCell ref="V20:V21"/>
    <mergeCell ref="T22:T25"/>
    <mergeCell ref="U22:U25"/>
    <mergeCell ref="V22:V25"/>
    <mergeCell ref="U43:U44"/>
    <mergeCell ref="V43:V44"/>
    <mergeCell ref="S41:V41"/>
    <mergeCell ref="U28:U29"/>
    <mergeCell ref="V28:V29"/>
    <mergeCell ref="U49:U50"/>
    <mergeCell ref="V49:V50"/>
    <mergeCell ref="A18:A19"/>
    <mergeCell ref="B18:B19"/>
    <mergeCell ref="C18:C19"/>
    <mergeCell ref="A28:A29"/>
    <mergeCell ref="B28:B29"/>
    <mergeCell ref="C28:C29"/>
    <mergeCell ref="D28:D29"/>
    <mergeCell ref="S28:S29"/>
    <mergeCell ref="T28:T29"/>
    <mergeCell ref="A22:A25"/>
    <mergeCell ref="B22:B25"/>
    <mergeCell ref="C22:C25"/>
    <mergeCell ref="D22:D25"/>
    <mergeCell ref="S22:S25"/>
    <mergeCell ref="A20:A21"/>
    <mergeCell ref="B20:B21"/>
    <mergeCell ref="C20:C21"/>
    <mergeCell ref="D20:D21"/>
    <mergeCell ref="S20:S21"/>
    <mergeCell ref="D18:D19"/>
    <mergeCell ref="S18:S19"/>
    <mergeCell ref="A26:A27"/>
    <mergeCell ref="B26:B27"/>
    <mergeCell ref="C26:C27"/>
    <mergeCell ref="D26:D27"/>
    <mergeCell ref="S26:S27"/>
    <mergeCell ref="T26:T27"/>
    <mergeCell ref="S33:V33"/>
    <mergeCell ref="U26:U27"/>
    <mergeCell ref="V26:V27"/>
    <mergeCell ref="A45:A48"/>
    <mergeCell ref="B45:B48"/>
    <mergeCell ref="E45:G46"/>
    <mergeCell ref="T45:T48"/>
    <mergeCell ref="E47:G48"/>
    <mergeCell ref="A43:A44"/>
    <mergeCell ref="B43:B44"/>
    <mergeCell ref="C43:C44"/>
    <mergeCell ref="D43:D44"/>
    <mergeCell ref="S43:S44"/>
    <mergeCell ref="T43:T44"/>
    <mergeCell ref="U45:U46"/>
    <mergeCell ref="V45:V46"/>
    <mergeCell ref="C47:C48"/>
    <mergeCell ref="D47:D48"/>
    <mergeCell ref="S47:S48"/>
    <mergeCell ref="U47:U48"/>
    <mergeCell ref="V47:V48"/>
    <mergeCell ref="C45:C46"/>
    <mergeCell ref="D45:D46"/>
    <mergeCell ref="S45:S46"/>
    <mergeCell ref="A49:A50"/>
    <mergeCell ref="B49:B50"/>
    <mergeCell ref="C49:C50"/>
    <mergeCell ref="D49:D50"/>
    <mergeCell ref="S49:S50"/>
    <mergeCell ref="T49:T50"/>
    <mergeCell ref="A51:A54"/>
    <mergeCell ref="B51:B54"/>
    <mergeCell ref="C51:C54"/>
    <mergeCell ref="D51:D54"/>
    <mergeCell ref="S51:S54"/>
    <mergeCell ref="T51:T54"/>
    <mergeCell ref="U51:U54"/>
    <mergeCell ref="V51:V54"/>
    <mergeCell ref="S58:V58"/>
    <mergeCell ref="X64:Y66"/>
    <mergeCell ref="S66:V66"/>
    <mergeCell ref="C80:C81"/>
    <mergeCell ref="D80:D81"/>
    <mergeCell ref="S80:S81"/>
    <mergeCell ref="T80:T81"/>
    <mergeCell ref="U80:U81"/>
    <mergeCell ref="V80:V81"/>
    <mergeCell ref="W80:W81"/>
    <mergeCell ref="X80:X81"/>
    <mergeCell ref="Y80:Y81"/>
    <mergeCell ref="W68:W69"/>
    <mergeCell ref="X68:X69"/>
    <mergeCell ref="Y68:Y69"/>
    <mergeCell ref="X70:X71"/>
    <mergeCell ref="Y70:Y71"/>
    <mergeCell ref="X72:X73"/>
    <mergeCell ref="Y72:Y73"/>
    <mergeCell ref="X74:X75"/>
    <mergeCell ref="Y74:Y75"/>
    <mergeCell ref="W76:W77"/>
    <mergeCell ref="X76:X77"/>
    <mergeCell ref="Y76:Y77"/>
    <mergeCell ref="V70:V71"/>
    <mergeCell ref="X82:X83"/>
    <mergeCell ref="Y82:Y83"/>
    <mergeCell ref="AG82:AG83"/>
    <mergeCell ref="AH82:AH83"/>
    <mergeCell ref="AI82:AI83"/>
    <mergeCell ref="AJ82:AJ83"/>
    <mergeCell ref="AK82:AK83"/>
    <mergeCell ref="AL82:AL83"/>
    <mergeCell ref="AM82:AM83"/>
    <mergeCell ref="A82:A83"/>
    <mergeCell ref="B82:B83"/>
    <mergeCell ref="C82:C83"/>
    <mergeCell ref="D82:D83"/>
    <mergeCell ref="S82:S83"/>
    <mergeCell ref="T82:T83"/>
    <mergeCell ref="U82:U83"/>
    <mergeCell ref="V82:V83"/>
    <mergeCell ref="W82:W83"/>
    <mergeCell ref="AN82:AN83"/>
    <mergeCell ref="AO82:AO83"/>
    <mergeCell ref="AP82:AP83"/>
    <mergeCell ref="AK80:AK81"/>
    <mergeCell ref="AL80:AL81"/>
    <mergeCell ref="AM80:AM81"/>
    <mergeCell ref="AN80:AN81"/>
    <mergeCell ref="AO80:AO81"/>
    <mergeCell ref="AP80:AP81"/>
  </mergeCells>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64" priority="25" stopIfTrue="1" operator="greaterThan">
      <formula>0</formula>
    </cfRule>
  </conditionalFormatting>
  <conditionalFormatting sqref="C31:C32 C38:C40 C53:C55 C106:C110">
    <cfRule type="cellIs" dxfId="63" priority="26" stopIfTrue="1" operator="greaterThanOrEqual">
      <formula>1</formula>
    </cfRule>
  </conditionalFormatting>
  <conditionalFormatting sqref="C53:C55 T18:T29 T43:T52 E44:Q44 E46:M46 E48:J48 E50:R50 E52:G52 T66 T68:T105">
    <cfRule type="cellIs" dxfId="62" priority="24" operator="greaterThan">
      <formula>0</formula>
    </cfRule>
  </conditionalFormatting>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61" priority="20" stopIfTrue="1" operator="greaterThan">
      <formula>0</formula>
    </cfRule>
  </conditionalFormatting>
  <conditionalFormatting sqref="C31:C32 C38:C40 C53:C55 C106:C110">
    <cfRule type="cellIs" dxfId="60" priority="19" stopIfTrue="1" operator="greaterThanOrEqual">
      <formula>1</formula>
    </cfRule>
  </conditionalFormatting>
  <conditionalFormatting sqref="C53:C55 T18:T29 T43:T52 E44:Q44 E46:M46 E48:J48 E50:R50 E52:G52 T66 T68:T105">
    <cfRule type="cellIs" dxfId="59" priority="18" operator="greaterThan">
      <formula>0</formula>
    </cfRule>
  </conditionalFormatting>
  <conditionalFormatting sqref="W66 W68 W70 W72 W74 W76 W78 W80 W84 W86 W90 W92 W94 W96 W98 W100 W102 W104">
    <cfRule type="cellIs" dxfId="58" priority="15" operator="equal">
      <formula>$AQ$66</formula>
    </cfRule>
    <cfRule type="cellIs" dxfId="57" priority="16" operator="equal">
      <formula>$AQ$67</formula>
    </cfRule>
  </conditionalFormatting>
  <conditionalFormatting sqref="C114 E91:H91 E95:K95 E97:G97 E101:G101 E85:J85 E87:R87 E93:P93 E99:N99 E25:J25 E103:M103 E89:R89 C109:C110 E81:K81 E79:J79 E29:J29 E75:R75 E69:O69 E77:H77 T35:T37 E35:E37 T6:T12 C13 E6:E12 E19:G19 E23:R23 E27:O27 E21:H21 C30 T60:T62 E60:E62 C38:C40 C55:C57 C63 E71:M71 E73:R73 E83:O83 R83 E105:I105">
    <cfRule type="cellIs" dxfId="56" priority="5" stopIfTrue="1" operator="greaterThan">
      <formula>0</formula>
    </cfRule>
  </conditionalFormatting>
  <conditionalFormatting sqref="C106:C110 C31:C32 C38:C40 C55:C57 C63">
    <cfRule type="cellIs" dxfId="55" priority="4" stopIfTrue="1" operator="greaterThanOrEqual">
      <formula>1</formula>
    </cfRule>
  </conditionalFormatting>
  <conditionalFormatting sqref="T68:T105 T18:T29 C63 E50:J50 E52:R52 E54:G54 C55:C57 T49:T54 T43:T46 H48:M48 E44:M44 H46:N46">
    <cfRule type="cellIs" dxfId="54" priority="3" operator="greaterThan">
      <formula>0</formula>
    </cfRule>
  </conditionalFormatting>
  <conditionalFormatting sqref="W84 W86 W90 W92 W94 W96 W98 W100 W102 W104 W68 W70 W72 W74 W76 W78 W80 W82">
    <cfRule type="cellIs" dxfId="53" priority="1" operator="equal">
      <formula>$AQ$68</formula>
    </cfRule>
    <cfRule type="cellIs" dxfId="52" priority="2" operator="equal">
      <formula>$AQ$69</formula>
    </cfRule>
  </conditionalFormatting>
  <pageMargins left="0.5" right="0.5" top="0.5" bottom="0.5" header="0.3" footer="0.3"/>
  <pageSetup scale="67" orientation="landscape" horizontalDpi="360" verticalDpi="360" r:id="rId1"/>
  <headerFooter alignWithMargins="0"/>
  <rowBreaks count="1" manualBreakCount="1">
    <brk id="61" max="29" man="1"/>
  </rowBreaks>
</worksheet>
</file>

<file path=xl/worksheets/sheet17.xml><?xml version="1.0" encoding="utf-8"?>
<worksheet xmlns="http://schemas.openxmlformats.org/spreadsheetml/2006/main" xmlns:r="http://schemas.openxmlformats.org/officeDocument/2006/relationships">
  <dimension ref="A1:AQ123"/>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20.7109375" style="6" customWidth="1"/>
    <col min="3" max="3" width="6.7109375" style="6" customWidth="1"/>
    <col min="4" max="4" width="5.28515625" style="6" customWidth="1"/>
    <col min="5" max="12" width="3.7109375" style="6" customWidth="1"/>
    <col min="13" max="13" width="3.85546875" style="6" customWidth="1"/>
    <col min="14" max="18" width="4.28515625" style="6" customWidth="1"/>
    <col min="19" max="19" width="8" style="6" customWidth="1"/>
    <col min="20" max="20" width="7" style="6" customWidth="1"/>
    <col min="21" max="22" width="9.140625" style="6"/>
    <col min="23" max="23" width="8" style="6" bestFit="1" customWidth="1"/>
    <col min="24" max="24" width="8.85546875" style="6" bestFit="1" customWidth="1"/>
    <col min="25" max="25" width="8.85546875" style="6" customWidth="1"/>
    <col min="26" max="26" width="3.7109375" style="6" customWidth="1"/>
    <col min="27" max="31" width="9.140625" style="6" customWidth="1"/>
    <col min="32" max="32" width="9.140625" style="6"/>
    <col min="33" max="37" width="7.7109375" style="6" customWidth="1"/>
    <col min="38" max="39" width="8.7109375" style="6" customWidth="1"/>
    <col min="40" max="40" width="11.28515625" style="6" bestFit="1" customWidth="1"/>
    <col min="41" max="41" width="8.85546875" style="6" bestFit="1" customWidth="1"/>
    <col min="42" max="42" width="7.7109375" style="6" bestFit="1" customWidth="1"/>
    <col min="43" max="43" width="15.85546875" style="6" customWidth="1"/>
    <col min="44" max="16384" width="9.140625" style="6"/>
  </cols>
  <sheetData>
    <row r="1" spans="1:43">
      <c r="A1" s="95" t="s">
        <v>42</v>
      </c>
      <c r="B1" s="1" t="s">
        <v>34</v>
      </c>
      <c r="C1" s="95"/>
      <c r="D1" s="95"/>
      <c r="E1" s="95"/>
      <c r="F1" s="95" t="s">
        <v>37</v>
      </c>
      <c r="G1" s="95"/>
      <c r="H1" s="7"/>
      <c r="I1" s="91" t="s">
        <v>140</v>
      </c>
      <c r="J1" s="95"/>
      <c r="K1" s="95"/>
      <c r="L1" s="140"/>
      <c r="M1" s="140"/>
      <c r="N1" s="95"/>
      <c r="O1" s="95"/>
      <c r="P1" s="95"/>
      <c r="Q1" s="95"/>
      <c r="R1" s="95"/>
      <c r="S1" s="95"/>
      <c r="T1" s="95"/>
      <c r="U1" s="95"/>
      <c r="V1" s="95"/>
      <c r="W1" s="95"/>
      <c r="X1" s="95"/>
      <c r="Y1" s="95"/>
      <c r="Z1" s="95"/>
      <c r="AA1" s="95"/>
      <c r="AB1" s="95"/>
      <c r="AC1" s="95"/>
      <c r="AD1" s="95"/>
      <c r="AE1" s="95"/>
      <c r="AF1" s="256" t="s">
        <v>254</v>
      </c>
      <c r="AG1" s="256"/>
      <c r="AH1" s="256"/>
      <c r="AI1" s="256"/>
      <c r="AJ1" s="256"/>
      <c r="AK1" s="256" t="s">
        <v>67</v>
      </c>
      <c r="AL1" s="255"/>
      <c r="AM1" s="255"/>
      <c r="AN1" s="255"/>
      <c r="AO1" s="256" t="s">
        <v>254</v>
      </c>
      <c r="AP1" s="256"/>
      <c r="AQ1" s="255"/>
    </row>
    <row r="2" spans="1:43">
      <c r="A2" s="95"/>
      <c r="B2" s="1" t="s">
        <v>38</v>
      </c>
      <c r="C2" s="95"/>
      <c r="D2" s="95"/>
      <c r="E2" s="95"/>
      <c r="F2" s="95"/>
      <c r="G2" s="95"/>
      <c r="H2" s="95"/>
      <c r="I2" s="95"/>
      <c r="J2" s="95"/>
      <c r="K2" s="95"/>
      <c r="L2" s="95"/>
      <c r="M2" s="95"/>
      <c r="N2" s="95"/>
      <c r="O2" s="95"/>
      <c r="P2" s="95"/>
      <c r="Q2" s="95"/>
      <c r="R2" s="95"/>
      <c r="S2" s="95"/>
      <c r="T2" s="141" t="s">
        <v>12</v>
      </c>
      <c r="U2" s="142">
        <f>DenStatus!C2</f>
        <v>42514</v>
      </c>
      <c r="V2" s="142"/>
      <c r="W2" s="142"/>
      <c r="X2" s="142"/>
      <c r="Y2" s="142"/>
      <c r="Z2" s="95"/>
      <c r="AA2" s="138" t="s">
        <v>8</v>
      </c>
      <c r="AB2" s="156"/>
      <c r="AC2" s="156"/>
      <c r="AD2" s="136" t="s">
        <v>24</v>
      </c>
      <c r="AE2" s="95"/>
      <c r="AF2" s="95"/>
      <c r="AG2" s="304" t="s">
        <v>17</v>
      </c>
      <c r="AH2" s="305"/>
      <c r="AI2" s="305"/>
      <c r="AJ2" s="305"/>
      <c r="AK2" s="306"/>
      <c r="AL2" s="95"/>
      <c r="AM2" s="95"/>
      <c r="AN2" s="95"/>
      <c r="AO2" s="95"/>
      <c r="AP2" s="95"/>
      <c r="AQ2" s="95"/>
    </row>
    <row r="3" spans="1:43">
      <c r="A3" s="96" t="s">
        <v>68</v>
      </c>
      <c r="B3" s="95"/>
      <c r="C3" s="95"/>
      <c r="D3" s="95"/>
      <c r="E3" s="95"/>
      <c r="F3" s="95"/>
      <c r="G3" s="95"/>
      <c r="H3" s="95"/>
      <c r="I3" s="95"/>
      <c r="J3" s="95"/>
      <c r="K3" s="95"/>
      <c r="L3" s="95"/>
      <c r="M3" s="95"/>
      <c r="N3" s="95"/>
      <c r="O3" s="95"/>
      <c r="P3" s="95"/>
      <c r="Q3" s="95"/>
      <c r="R3" s="95"/>
      <c r="S3" s="95"/>
      <c r="T3" s="95"/>
      <c r="U3" s="95"/>
      <c r="V3" s="95"/>
      <c r="W3" s="95"/>
      <c r="X3" s="95"/>
      <c r="Y3" s="95"/>
      <c r="Z3" s="95"/>
      <c r="AA3" s="32" t="s">
        <v>311</v>
      </c>
      <c r="AB3" s="3"/>
      <c r="AC3" s="3"/>
      <c r="AD3" s="186">
        <v>37429</v>
      </c>
      <c r="AE3" s="95"/>
      <c r="AF3" s="95"/>
      <c r="AG3" s="184" t="s">
        <v>26</v>
      </c>
      <c r="AH3" s="307"/>
      <c r="AI3" s="307"/>
      <c r="AJ3" s="307"/>
      <c r="AK3" s="308"/>
      <c r="AL3" s="95"/>
      <c r="AM3" s="95"/>
      <c r="AN3" s="95"/>
      <c r="AO3" s="95"/>
      <c r="AP3" s="95"/>
      <c r="AQ3" s="95"/>
    </row>
    <row r="4" spans="1:43">
      <c r="A4" s="135" t="s">
        <v>5</v>
      </c>
      <c r="B4" s="135"/>
      <c r="C4" s="135" t="s">
        <v>7</v>
      </c>
      <c r="D4" s="135"/>
      <c r="E4" s="174" t="s">
        <v>33</v>
      </c>
      <c r="F4" s="143"/>
      <c r="G4" s="143"/>
      <c r="H4" s="143"/>
      <c r="I4" s="143"/>
      <c r="J4" s="143"/>
      <c r="K4" s="143"/>
      <c r="L4" s="143"/>
      <c r="M4" s="143"/>
      <c r="N4" s="143"/>
      <c r="O4" s="143"/>
      <c r="P4" s="143"/>
      <c r="Q4" s="143"/>
      <c r="R4" s="143"/>
      <c r="S4" s="406" t="s">
        <v>4</v>
      </c>
      <c r="T4" s="366"/>
      <c r="U4" s="366"/>
      <c r="V4" s="367"/>
      <c r="W4" s="242"/>
      <c r="X4" s="242"/>
      <c r="Y4" s="242"/>
      <c r="Z4" s="95"/>
      <c r="AA4" s="32" t="s">
        <v>312</v>
      </c>
      <c r="AB4" s="3"/>
      <c r="AC4" s="3"/>
      <c r="AD4" s="186">
        <v>37429</v>
      </c>
      <c r="AE4" s="95"/>
      <c r="AF4" s="95"/>
      <c r="AG4" s="157" t="s">
        <v>34</v>
      </c>
      <c r="AH4" s="119" t="s">
        <v>48</v>
      </c>
      <c r="AI4" s="119" t="s">
        <v>165</v>
      </c>
      <c r="AJ4" s="119" t="s">
        <v>211</v>
      </c>
      <c r="AK4" s="157" t="s">
        <v>1</v>
      </c>
      <c r="AL4" s="95"/>
      <c r="AM4" s="95"/>
      <c r="AN4" s="95"/>
      <c r="AO4" s="95"/>
      <c r="AP4" s="95"/>
      <c r="AQ4" s="95"/>
    </row>
    <row r="5" spans="1:43">
      <c r="A5" s="136" t="s">
        <v>43</v>
      </c>
      <c r="B5" s="135" t="s">
        <v>40</v>
      </c>
      <c r="C5" s="136" t="s">
        <v>46</v>
      </c>
      <c r="D5" s="146" t="s">
        <v>16</v>
      </c>
      <c r="E5" s="136">
        <v>1</v>
      </c>
      <c r="F5" s="175"/>
      <c r="G5" s="175"/>
      <c r="H5" s="175"/>
      <c r="I5" s="175"/>
      <c r="J5" s="175"/>
      <c r="K5" s="175"/>
      <c r="L5" s="175"/>
      <c r="M5" s="175"/>
      <c r="N5" s="175"/>
      <c r="O5" s="175"/>
      <c r="P5" s="175"/>
      <c r="Q5" s="175"/>
      <c r="R5" s="175"/>
      <c r="S5" s="136" t="s">
        <v>2</v>
      </c>
      <c r="T5" s="136" t="s">
        <v>31</v>
      </c>
      <c r="U5" s="136" t="s">
        <v>24</v>
      </c>
      <c r="V5" s="50" t="s">
        <v>66</v>
      </c>
      <c r="W5" s="55"/>
      <c r="X5" s="55"/>
      <c r="Y5" s="55"/>
      <c r="Z5" s="95"/>
      <c r="AA5" s="2"/>
      <c r="AB5" s="3"/>
      <c r="AC5" s="3"/>
      <c r="AD5" s="186"/>
      <c r="AE5" s="95"/>
      <c r="AF5" s="95"/>
      <c r="AG5" s="251" t="s">
        <v>49</v>
      </c>
      <c r="AH5" s="148" t="s">
        <v>49</v>
      </c>
      <c r="AI5" s="148" t="s">
        <v>49</v>
      </c>
      <c r="AJ5" s="251" t="s">
        <v>49</v>
      </c>
      <c r="AK5" s="251" t="s">
        <v>50</v>
      </c>
      <c r="AL5" s="95"/>
      <c r="AM5" s="95"/>
      <c r="AN5" s="95"/>
      <c r="AO5" s="95"/>
      <c r="AP5" s="95"/>
      <c r="AQ5" s="95"/>
    </row>
    <row r="6" spans="1:43">
      <c r="A6" s="136">
        <v>1</v>
      </c>
      <c r="B6" s="135" t="str">
        <f>DenStatus!C5</f>
        <v>Scout Oath</v>
      </c>
      <c r="C6" s="136">
        <v>1</v>
      </c>
      <c r="D6" s="295">
        <v>1</v>
      </c>
      <c r="E6" s="5"/>
      <c r="F6" s="295"/>
      <c r="G6" s="175"/>
      <c r="H6" s="175"/>
      <c r="I6" s="175"/>
      <c r="J6" s="175"/>
      <c r="K6" s="175"/>
      <c r="L6" s="175"/>
      <c r="M6" s="175"/>
      <c r="N6" s="175"/>
      <c r="O6" s="175"/>
      <c r="P6" s="175"/>
      <c r="Q6" s="175"/>
      <c r="R6" s="175"/>
      <c r="S6" s="136">
        <f t="shared" ref="S6:S12" si="0">COUNTA(E6:R6)</f>
        <v>0</v>
      </c>
      <c r="T6" s="136">
        <f t="shared" ref="T6:T12" si="1">IF(SUM(AG6:AJ6)&gt;=AK6,1,0)</f>
        <v>0</v>
      </c>
      <c r="U6" s="177"/>
      <c r="V6" s="177"/>
      <c r="W6" s="243"/>
      <c r="X6" s="243"/>
      <c r="Y6" s="243"/>
      <c r="Z6" s="95"/>
      <c r="AA6" s="2"/>
      <c r="AB6" s="3"/>
      <c r="AC6" s="3"/>
      <c r="AD6" s="186"/>
      <c r="AE6" s="95"/>
      <c r="AF6" s="95"/>
      <c r="AG6" s="136">
        <f>IF(S6&gt;=C6,1,0)</f>
        <v>0</v>
      </c>
      <c r="AH6" s="136"/>
      <c r="AI6" s="136"/>
      <c r="AJ6" s="136"/>
      <c r="AK6" s="136">
        <v>1</v>
      </c>
      <c r="AL6" s="95"/>
      <c r="AM6" s="95"/>
      <c r="AN6" s="95"/>
      <c r="AO6" s="95"/>
      <c r="AP6" s="95"/>
      <c r="AQ6" s="95"/>
    </row>
    <row r="7" spans="1:43">
      <c r="A7" s="136">
        <f t="shared" ref="A7:A12" si="2">A6+1</f>
        <v>2</v>
      </c>
      <c r="B7" s="135" t="str">
        <f>DenStatus!C6</f>
        <v>Scout Law</v>
      </c>
      <c r="C7" s="136">
        <v>1</v>
      </c>
      <c r="D7" s="295">
        <v>1</v>
      </c>
      <c r="E7" s="5"/>
      <c r="F7" s="295"/>
      <c r="G7" s="175"/>
      <c r="H7" s="175"/>
      <c r="I7" s="175"/>
      <c r="J7" s="117"/>
      <c r="K7" s="175"/>
      <c r="L7" s="175"/>
      <c r="M7" s="175"/>
      <c r="N7" s="175"/>
      <c r="O7" s="175"/>
      <c r="P7" s="175"/>
      <c r="Q7" s="175"/>
      <c r="R7" s="175"/>
      <c r="S7" s="136">
        <f t="shared" si="0"/>
        <v>0</v>
      </c>
      <c r="T7" s="136">
        <f t="shared" si="1"/>
        <v>0</v>
      </c>
      <c r="U7" s="177"/>
      <c r="V7" s="177"/>
      <c r="W7" s="243"/>
      <c r="X7" s="243"/>
      <c r="Y7" s="243"/>
      <c r="Z7" s="95"/>
      <c r="AA7" s="2"/>
      <c r="AB7" s="3"/>
      <c r="AC7" s="3"/>
      <c r="AD7" s="186"/>
      <c r="AE7" s="95"/>
      <c r="AF7" s="95"/>
      <c r="AG7" s="136">
        <f t="shared" ref="AG7:AG12" si="3">IF(S7&gt;=C7,1,0)</f>
        <v>0</v>
      </c>
      <c r="AH7" s="136"/>
      <c r="AI7" s="136"/>
      <c r="AJ7" s="136"/>
      <c r="AK7" s="136">
        <v>1</v>
      </c>
      <c r="AL7" s="95"/>
      <c r="AM7" s="95"/>
      <c r="AN7" s="95"/>
      <c r="AO7" s="95"/>
      <c r="AP7" s="95"/>
      <c r="AQ7" s="95"/>
    </row>
    <row r="8" spans="1:43">
      <c r="A8" s="136">
        <f t="shared" si="2"/>
        <v>3</v>
      </c>
      <c r="B8" s="135" t="str">
        <f>DenStatus!C7</f>
        <v>Cub Scout Sign</v>
      </c>
      <c r="C8" s="136">
        <v>1</v>
      </c>
      <c r="D8" s="295">
        <v>1</v>
      </c>
      <c r="E8" s="5"/>
      <c r="F8" s="295"/>
      <c r="G8" s="175"/>
      <c r="H8" s="175"/>
      <c r="I8" s="175"/>
      <c r="J8" s="175"/>
      <c r="K8" s="175"/>
      <c r="L8" s="175"/>
      <c r="M8" s="175"/>
      <c r="N8" s="175"/>
      <c r="O8" s="175"/>
      <c r="P8" s="175"/>
      <c r="Q8" s="175"/>
      <c r="R8" s="175"/>
      <c r="S8" s="136">
        <f t="shared" si="0"/>
        <v>0</v>
      </c>
      <c r="T8" s="136">
        <f t="shared" si="1"/>
        <v>0</v>
      </c>
      <c r="U8" s="177"/>
      <c r="V8" s="177"/>
      <c r="W8" s="243"/>
      <c r="X8" s="243"/>
      <c r="Y8" s="243"/>
      <c r="Z8" s="95"/>
      <c r="AA8" s="2"/>
      <c r="AB8" s="3"/>
      <c r="AC8" s="3"/>
      <c r="AD8" s="186"/>
      <c r="AE8" s="95"/>
      <c r="AF8" s="95"/>
      <c r="AG8" s="136">
        <f t="shared" si="3"/>
        <v>0</v>
      </c>
      <c r="AH8" s="136"/>
      <c r="AI8" s="136"/>
      <c r="AJ8" s="136"/>
      <c r="AK8" s="136">
        <v>1</v>
      </c>
      <c r="AL8" s="95"/>
      <c r="AM8" s="95"/>
      <c r="AN8" s="95"/>
      <c r="AO8" s="95"/>
      <c r="AP8" s="95"/>
      <c r="AQ8" s="95"/>
    </row>
    <row r="9" spans="1:43">
      <c r="A9" s="136">
        <f t="shared" si="2"/>
        <v>4</v>
      </c>
      <c r="B9" s="135" t="str">
        <f>DenStatus!C8</f>
        <v>Cub Scout Handshake</v>
      </c>
      <c r="C9" s="136">
        <v>1</v>
      </c>
      <c r="D9" s="295">
        <v>1</v>
      </c>
      <c r="E9" s="5"/>
      <c r="F9" s="295"/>
      <c r="G9" s="175"/>
      <c r="H9" s="175"/>
      <c r="I9" s="175"/>
      <c r="J9" s="175"/>
      <c r="K9" s="175"/>
      <c r="L9" s="175"/>
      <c r="M9" s="175"/>
      <c r="N9" s="175"/>
      <c r="O9" s="175"/>
      <c r="P9" s="175"/>
      <c r="Q9" s="175"/>
      <c r="R9" s="175"/>
      <c r="S9" s="136">
        <f t="shared" si="0"/>
        <v>0</v>
      </c>
      <c r="T9" s="136">
        <f t="shared" si="1"/>
        <v>0</v>
      </c>
      <c r="U9" s="177"/>
      <c r="V9" s="177"/>
      <c r="W9" s="243"/>
      <c r="X9" s="243"/>
      <c r="Y9" s="243"/>
      <c r="Z9" s="95"/>
      <c r="AA9" s="2"/>
      <c r="AB9" s="3"/>
      <c r="AC9" s="3"/>
      <c r="AD9" s="186"/>
      <c r="AE9" s="95"/>
      <c r="AF9" s="95"/>
      <c r="AG9" s="136">
        <f t="shared" si="3"/>
        <v>0</v>
      </c>
      <c r="AH9" s="136"/>
      <c r="AI9" s="136"/>
      <c r="AJ9" s="136"/>
      <c r="AK9" s="136">
        <v>1</v>
      </c>
      <c r="AL9" s="95"/>
      <c r="AM9" s="95"/>
      <c r="AN9" s="95"/>
      <c r="AO9" s="95"/>
      <c r="AP9" s="95"/>
      <c r="AQ9" s="95"/>
    </row>
    <row r="10" spans="1:43">
      <c r="A10" s="136">
        <f t="shared" si="2"/>
        <v>5</v>
      </c>
      <c r="B10" s="135" t="str">
        <f>DenStatus!C9</f>
        <v>Cub Scout Motto</v>
      </c>
      <c r="C10" s="136">
        <v>1</v>
      </c>
      <c r="D10" s="295">
        <v>1</v>
      </c>
      <c r="E10" s="5"/>
      <c r="F10" s="295"/>
      <c r="G10" s="175"/>
      <c r="H10" s="175"/>
      <c r="I10" s="175"/>
      <c r="J10" s="175"/>
      <c r="K10" s="175"/>
      <c r="L10" s="175"/>
      <c r="M10" s="175"/>
      <c r="N10" s="175"/>
      <c r="O10" s="175"/>
      <c r="P10" s="175"/>
      <c r="Q10" s="175"/>
      <c r="R10" s="175"/>
      <c r="S10" s="136">
        <f t="shared" si="0"/>
        <v>0</v>
      </c>
      <c r="T10" s="136">
        <f t="shared" si="1"/>
        <v>0</v>
      </c>
      <c r="U10" s="177"/>
      <c r="V10" s="177"/>
      <c r="W10" s="243"/>
      <c r="X10" s="243"/>
      <c r="Y10" s="243"/>
      <c r="Z10" s="95"/>
      <c r="AA10" s="2"/>
      <c r="AB10" s="3"/>
      <c r="AC10" s="3"/>
      <c r="AD10" s="186"/>
      <c r="AE10" s="95"/>
      <c r="AF10" s="95"/>
      <c r="AG10" s="136">
        <f t="shared" si="3"/>
        <v>0</v>
      </c>
      <c r="AH10" s="136"/>
      <c r="AI10" s="136"/>
      <c r="AJ10" s="136"/>
      <c r="AK10" s="136">
        <v>1</v>
      </c>
      <c r="AL10" s="95"/>
      <c r="AM10" s="95"/>
      <c r="AN10" s="95"/>
      <c r="AO10" s="95"/>
      <c r="AP10" s="95"/>
      <c r="AQ10" s="95"/>
    </row>
    <row r="11" spans="1:43">
      <c r="A11" s="136">
        <f t="shared" si="2"/>
        <v>6</v>
      </c>
      <c r="B11" s="135" t="str">
        <f>DenStatus!C10</f>
        <v>Cub Scout Salute</v>
      </c>
      <c r="C11" s="136">
        <v>1</v>
      </c>
      <c r="D11" s="295">
        <v>1</v>
      </c>
      <c r="E11" s="5"/>
      <c r="F11" s="295"/>
      <c r="G11" s="175"/>
      <c r="H11" s="175"/>
      <c r="I11" s="175"/>
      <c r="J11" s="175"/>
      <c r="K11" s="175"/>
      <c r="L11" s="175"/>
      <c r="M11" s="175"/>
      <c r="N11" s="175"/>
      <c r="O11" s="175"/>
      <c r="P11" s="175"/>
      <c r="Q11" s="175"/>
      <c r="R11" s="175"/>
      <c r="S11" s="136">
        <f t="shared" si="0"/>
        <v>0</v>
      </c>
      <c r="T11" s="136">
        <f t="shared" si="1"/>
        <v>0</v>
      </c>
      <c r="U11" s="177"/>
      <c r="V11" s="177"/>
      <c r="W11" s="243"/>
      <c r="X11" s="243"/>
      <c r="Y11" s="243"/>
      <c r="Z11" s="95"/>
      <c r="AA11" s="2"/>
      <c r="AB11" s="3"/>
      <c r="AC11" s="3"/>
      <c r="AD11" s="186"/>
      <c r="AE11" s="95"/>
      <c r="AF11" s="95"/>
      <c r="AG11" s="136">
        <f t="shared" si="3"/>
        <v>0</v>
      </c>
      <c r="AH11" s="136"/>
      <c r="AI11" s="136"/>
      <c r="AJ11" s="136"/>
      <c r="AK11" s="136">
        <v>1</v>
      </c>
      <c r="AL11" s="95"/>
      <c r="AM11" s="95"/>
      <c r="AN11" s="95"/>
      <c r="AO11" s="95"/>
      <c r="AP11" s="95"/>
      <c r="AQ11" s="95"/>
    </row>
    <row r="12" spans="1:43" ht="13.5" thickBot="1">
      <c r="A12" s="258">
        <f t="shared" si="2"/>
        <v>7</v>
      </c>
      <c r="B12" s="185" t="str">
        <f>DenStatus!C11</f>
        <v>Child Protection</v>
      </c>
      <c r="C12" s="258">
        <v>1</v>
      </c>
      <c r="D12" s="259">
        <v>1</v>
      </c>
      <c r="E12" s="179"/>
      <c r="F12" s="259"/>
      <c r="G12" s="260"/>
      <c r="H12" s="260"/>
      <c r="I12" s="260"/>
      <c r="J12" s="260"/>
      <c r="K12" s="260"/>
      <c r="L12" s="260"/>
      <c r="M12" s="260"/>
      <c r="N12" s="260"/>
      <c r="O12" s="260"/>
      <c r="P12" s="260"/>
      <c r="Q12" s="260"/>
      <c r="R12" s="260"/>
      <c r="S12" s="258">
        <f t="shared" si="0"/>
        <v>0</v>
      </c>
      <c r="T12" s="258">
        <f t="shared" si="1"/>
        <v>0</v>
      </c>
      <c r="U12" s="261"/>
      <c r="V12" s="261"/>
      <c r="W12" s="243"/>
      <c r="X12" s="243"/>
      <c r="Y12" s="243"/>
      <c r="Z12" s="95"/>
      <c r="AA12" s="2"/>
      <c r="AB12" s="3"/>
      <c r="AC12" s="3"/>
      <c r="AD12" s="186"/>
      <c r="AE12" s="95"/>
      <c r="AF12" s="95"/>
      <c r="AG12" s="136">
        <f t="shared" si="3"/>
        <v>0</v>
      </c>
      <c r="AH12" s="136"/>
      <c r="AI12" s="136"/>
      <c r="AJ12" s="136"/>
      <c r="AK12" s="136">
        <v>1</v>
      </c>
      <c r="AL12" s="95"/>
      <c r="AM12" s="95"/>
      <c r="AN12" s="95"/>
      <c r="AO12" s="95"/>
      <c r="AP12" s="95"/>
      <c r="AQ12" s="95"/>
    </row>
    <row r="13" spans="1:43">
      <c r="A13" s="192"/>
      <c r="B13" s="148" t="s">
        <v>60</v>
      </c>
      <c r="C13" s="149">
        <f>IF(SUM(T6:T12)&gt;=7,"X",0)</f>
        <v>0</v>
      </c>
      <c r="D13" s="223" t="s">
        <v>284</v>
      </c>
      <c r="E13" s="145"/>
      <c r="F13" s="152"/>
      <c r="G13" s="152"/>
      <c r="H13" s="152"/>
      <c r="I13" s="152"/>
      <c r="J13" s="152"/>
      <c r="K13" s="152"/>
      <c r="L13" s="152"/>
      <c r="M13" s="152"/>
      <c r="N13" s="152"/>
      <c r="O13" s="152"/>
      <c r="P13" s="152"/>
      <c r="Q13" s="152"/>
      <c r="R13" s="152"/>
      <c r="S13" s="152"/>
      <c r="T13" s="152"/>
      <c r="U13" s="178"/>
      <c r="V13" s="155"/>
      <c r="W13" s="155"/>
      <c r="X13" s="155"/>
      <c r="Y13" s="155"/>
      <c r="Z13" s="95"/>
      <c r="AA13" s="2"/>
      <c r="AB13" s="3"/>
      <c r="AC13" s="3"/>
      <c r="AD13" s="186"/>
      <c r="AE13" s="95"/>
      <c r="AF13" s="95"/>
      <c r="AG13" s="95"/>
      <c r="AH13" s="95"/>
      <c r="AI13" s="95"/>
      <c r="AJ13" s="95"/>
      <c r="AK13" s="95"/>
      <c r="AL13" s="95"/>
      <c r="AM13" s="95"/>
      <c r="AN13" s="95"/>
      <c r="AO13" s="95"/>
      <c r="AP13" s="95"/>
      <c r="AQ13" s="95"/>
    </row>
    <row r="14" spans="1:43">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2"/>
      <c r="AB14" s="3"/>
      <c r="AC14" s="3"/>
      <c r="AD14" s="186"/>
      <c r="AE14" s="95"/>
      <c r="AF14" s="95"/>
      <c r="AG14" s="104" t="s">
        <v>112</v>
      </c>
      <c r="AH14" s="105"/>
      <c r="AI14" s="105"/>
      <c r="AJ14" s="143"/>
      <c r="AK14" s="144"/>
      <c r="AL14" s="95"/>
      <c r="AM14" s="95"/>
      <c r="AN14" s="95"/>
      <c r="AO14" s="95"/>
      <c r="AP14" s="95"/>
      <c r="AQ14" s="95"/>
    </row>
    <row r="15" spans="1:43">
      <c r="A15" s="96" t="s">
        <v>317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2"/>
      <c r="AB15" s="3"/>
      <c r="AC15" s="3"/>
      <c r="AD15" s="186"/>
      <c r="AE15" s="95"/>
      <c r="AF15" s="95"/>
      <c r="AG15" s="138" t="s">
        <v>26</v>
      </c>
      <c r="AH15" s="143"/>
      <c r="AI15" s="143"/>
      <c r="AJ15" s="143"/>
      <c r="AK15" s="144"/>
      <c r="AL15" s="95"/>
      <c r="AM15" s="95"/>
      <c r="AN15" s="95"/>
      <c r="AO15" s="95"/>
      <c r="AP15" s="95"/>
      <c r="AQ15" s="95"/>
    </row>
    <row r="16" spans="1:43">
      <c r="A16" s="49" t="s">
        <v>54</v>
      </c>
      <c r="B16" s="135"/>
      <c r="C16" s="135" t="s">
        <v>7</v>
      </c>
      <c r="D16" s="135"/>
      <c r="E16" s="138" t="s">
        <v>33</v>
      </c>
      <c r="F16" s="143"/>
      <c r="G16" s="143"/>
      <c r="H16" s="143"/>
      <c r="I16" s="143"/>
      <c r="J16" s="143"/>
      <c r="K16" s="143"/>
      <c r="L16" s="143"/>
      <c r="M16" s="143"/>
      <c r="N16" s="143"/>
      <c r="O16" s="143"/>
      <c r="P16" s="143"/>
      <c r="Q16" s="143"/>
      <c r="R16" s="143"/>
      <c r="S16" s="365" t="s">
        <v>57</v>
      </c>
      <c r="T16" s="366"/>
      <c r="U16" s="366"/>
      <c r="V16" s="367"/>
      <c r="W16" s="242"/>
      <c r="X16" s="242"/>
      <c r="Y16" s="242"/>
      <c r="Z16" s="95"/>
      <c r="AA16" s="2"/>
      <c r="AB16" s="3"/>
      <c r="AC16" s="3"/>
      <c r="AD16" s="186"/>
      <c r="AE16" s="95"/>
      <c r="AF16" s="95"/>
      <c r="AG16" s="157" t="s">
        <v>34</v>
      </c>
      <c r="AH16" s="119" t="s">
        <v>48</v>
      </c>
      <c r="AI16" s="119" t="s">
        <v>165</v>
      </c>
      <c r="AJ16" s="119" t="s">
        <v>211</v>
      </c>
      <c r="AK16" s="157" t="s">
        <v>1</v>
      </c>
      <c r="AL16" s="95"/>
      <c r="AM16" s="95"/>
      <c r="AN16" s="95"/>
      <c r="AO16" s="95"/>
      <c r="AP16" s="95"/>
      <c r="AQ16" s="95"/>
    </row>
    <row r="17" spans="1:43">
      <c r="A17" s="136" t="s">
        <v>43</v>
      </c>
      <c r="B17" s="135" t="s">
        <v>40</v>
      </c>
      <c r="C17" s="136" t="s">
        <v>46</v>
      </c>
      <c r="D17" s="136" t="s">
        <v>16</v>
      </c>
      <c r="E17" s="295"/>
      <c r="F17" s="175"/>
      <c r="G17" s="175"/>
      <c r="H17" s="175"/>
      <c r="I17" s="175"/>
      <c r="J17" s="175"/>
      <c r="K17" s="175"/>
      <c r="L17" s="175"/>
      <c r="M17" s="175"/>
      <c r="N17" s="175"/>
      <c r="O17" s="175"/>
      <c r="P17" s="175"/>
      <c r="Q17" s="175"/>
      <c r="R17" s="175"/>
      <c r="S17" s="149" t="s">
        <v>2</v>
      </c>
      <c r="T17" s="149" t="s">
        <v>31</v>
      </c>
      <c r="U17" s="149" t="s">
        <v>24</v>
      </c>
      <c r="V17" s="50" t="s">
        <v>66</v>
      </c>
      <c r="W17" s="55"/>
      <c r="X17" s="55"/>
      <c r="Y17" s="55"/>
      <c r="Z17" s="95"/>
      <c r="AA17" s="2"/>
      <c r="AB17" s="3"/>
      <c r="AC17" s="3"/>
      <c r="AD17" s="186"/>
      <c r="AE17" s="95"/>
      <c r="AF17" s="95"/>
      <c r="AG17" s="251" t="s">
        <v>49</v>
      </c>
      <c r="AH17" s="148" t="s">
        <v>49</v>
      </c>
      <c r="AI17" s="148" t="s">
        <v>49</v>
      </c>
      <c r="AJ17" s="251" t="s">
        <v>49</v>
      </c>
      <c r="AK17" s="251" t="s">
        <v>50</v>
      </c>
      <c r="AL17" s="95"/>
      <c r="AM17" s="95"/>
      <c r="AN17" s="95"/>
      <c r="AO17" s="95"/>
      <c r="AP17" s="95"/>
      <c r="AQ17" s="95"/>
    </row>
    <row r="18" spans="1:43">
      <c r="A18" s="357">
        <v>1</v>
      </c>
      <c r="B18" s="400" t="str">
        <f>DenStatus!C15</f>
        <v>Cast Iron Chef</v>
      </c>
      <c r="C18" s="357">
        <v>2</v>
      </c>
      <c r="D18" s="357">
        <v>3</v>
      </c>
      <c r="E18" s="136">
        <v>1</v>
      </c>
      <c r="F18" s="136">
        <v>2</v>
      </c>
      <c r="G18" s="136">
        <v>3</v>
      </c>
      <c r="H18" s="203"/>
      <c r="I18" s="203"/>
      <c r="J18" s="203"/>
      <c r="K18" s="203"/>
      <c r="L18" s="203"/>
      <c r="M18" s="203"/>
      <c r="N18" s="203"/>
      <c r="O18" s="203"/>
      <c r="P18" s="203"/>
      <c r="Q18" s="203"/>
      <c r="R18" s="203"/>
      <c r="S18" s="357">
        <f>COUNTA(E19:R19)</f>
        <v>0</v>
      </c>
      <c r="T18" s="357">
        <f>IF(SUM(AG18:AJ19)&gt;=AK18,1,0)</f>
        <v>0</v>
      </c>
      <c r="U18" s="377"/>
      <c r="V18" s="377"/>
      <c r="W18" s="244"/>
      <c r="X18" s="244"/>
      <c r="Y18" s="244"/>
      <c r="Z18" s="95"/>
      <c r="AA18" s="2"/>
      <c r="AB18" s="3"/>
      <c r="AC18" s="3"/>
      <c r="AD18" s="186"/>
      <c r="AE18" s="95"/>
      <c r="AF18" s="95"/>
      <c r="AG18" s="357">
        <f>IF(COUNTA(E19:F19)&gt;=2,1,0)</f>
        <v>0</v>
      </c>
      <c r="AH18" s="357"/>
      <c r="AI18" s="357"/>
      <c r="AJ18" s="357"/>
      <c r="AK18" s="357">
        <v>1</v>
      </c>
      <c r="AL18" s="95"/>
      <c r="AM18" s="95"/>
      <c r="AN18" s="95"/>
      <c r="AO18" s="95"/>
      <c r="AP18" s="95"/>
      <c r="AQ18" s="95"/>
    </row>
    <row r="19" spans="1:43" ht="13.5" thickBot="1">
      <c r="A19" s="394"/>
      <c r="B19" s="396"/>
      <c r="C19" s="394"/>
      <c r="D19" s="356"/>
      <c r="E19" s="179"/>
      <c r="F19" s="179"/>
      <c r="G19" s="179"/>
      <c r="H19" s="210"/>
      <c r="I19" s="210"/>
      <c r="J19" s="210"/>
      <c r="K19" s="210"/>
      <c r="L19" s="210"/>
      <c r="M19" s="210"/>
      <c r="N19" s="197"/>
      <c r="O19" s="197"/>
      <c r="P19" s="197"/>
      <c r="Q19" s="197"/>
      <c r="R19" s="197"/>
      <c r="S19" s="356"/>
      <c r="T19" s="356"/>
      <c r="U19" s="376"/>
      <c r="V19" s="376"/>
      <c r="W19" s="244"/>
      <c r="X19" s="244"/>
      <c r="Y19" s="244"/>
      <c r="Z19" s="95"/>
      <c r="AA19" s="2"/>
      <c r="AB19" s="3"/>
      <c r="AC19" s="3"/>
      <c r="AD19" s="186"/>
      <c r="AE19" s="95"/>
      <c r="AF19" s="95"/>
      <c r="AG19" s="343"/>
      <c r="AH19" s="343"/>
      <c r="AI19" s="343"/>
      <c r="AJ19" s="343"/>
      <c r="AK19" s="343"/>
      <c r="AL19" s="95"/>
      <c r="AM19" s="95"/>
      <c r="AN19" s="95"/>
      <c r="AO19" s="95"/>
      <c r="AP19" s="95"/>
      <c r="AQ19" s="95"/>
    </row>
    <row r="20" spans="1:43">
      <c r="A20" s="360">
        <f>A18+1</f>
        <v>2</v>
      </c>
      <c r="B20" s="390" t="str">
        <f>DenStatus!C16</f>
        <v>Duty to God &amp; You</v>
      </c>
      <c r="C20" s="342">
        <v>3</v>
      </c>
      <c r="D20" s="360">
        <v>4</v>
      </c>
      <c r="E20" s="180">
        <v>1</v>
      </c>
      <c r="F20" s="180">
        <v>2</v>
      </c>
      <c r="G20" s="180">
        <v>3</v>
      </c>
      <c r="H20" s="180">
        <v>4</v>
      </c>
      <c r="I20" s="200"/>
      <c r="J20" s="201"/>
      <c r="K20" s="201"/>
      <c r="L20" s="201"/>
      <c r="M20" s="201"/>
      <c r="N20" s="199"/>
      <c r="O20" s="199"/>
      <c r="P20" s="199"/>
      <c r="Q20" s="199"/>
      <c r="R20" s="199"/>
      <c r="S20" s="360">
        <f>COUNTA(E21:R21)</f>
        <v>0</v>
      </c>
      <c r="T20" s="360">
        <f>IF(SUM(AG20:AJ21)&gt;=AK20,1,0)</f>
        <v>0</v>
      </c>
      <c r="U20" s="375"/>
      <c r="V20" s="375"/>
      <c r="W20" s="244"/>
      <c r="X20" s="244"/>
      <c r="Y20" s="244"/>
      <c r="Z20" s="95"/>
      <c r="AA20" s="2"/>
      <c r="AB20" s="3"/>
      <c r="AC20" s="3"/>
      <c r="AD20" s="186"/>
      <c r="AE20" s="95"/>
      <c r="AF20" s="95"/>
      <c r="AG20" s="360">
        <f>IF(COUNTA(E21)&gt;=1,1,0)</f>
        <v>0</v>
      </c>
      <c r="AH20" s="360">
        <f>IF(COUNTA(F21:H21)&gt;=2,1,0)</f>
        <v>0</v>
      </c>
      <c r="AI20" s="360"/>
      <c r="AJ20" s="360"/>
      <c r="AK20" s="360">
        <v>2</v>
      </c>
      <c r="AL20" s="95"/>
      <c r="AM20" s="95"/>
      <c r="AN20" s="95"/>
      <c r="AO20" s="95"/>
      <c r="AP20" s="95"/>
      <c r="AQ20" s="95"/>
    </row>
    <row r="21" spans="1:43" ht="13.5" thickBot="1">
      <c r="A21" s="394"/>
      <c r="B21" s="396"/>
      <c r="C21" s="394"/>
      <c r="D21" s="356"/>
      <c r="E21" s="179"/>
      <c r="F21" s="179"/>
      <c r="G21" s="179"/>
      <c r="H21" s="179"/>
      <c r="I21" s="196"/>
      <c r="J21" s="197"/>
      <c r="K21" s="197"/>
      <c r="L21" s="197"/>
      <c r="M21" s="197"/>
      <c r="N21" s="197"/>
      <c r="O21" s="197"/>
      <c r="P21" s="197"/>
      <c r="Q21" s="197"/>
      <c r="R21" s="197"/>
      <c r="S21" s="394"/>
      <c r="T21" s="394"/>
      <c r="U21" s="376"/>
      <c r="V21" s="376"/>
      <c r="W21" s="244"/>
      <c r="X21" s="244"/>
      <c r="Y21" s="244"/>
      <c r="Z21" s="95"/>
      <c r="AA21" s="2"/>
      <c r="AB21" s="3"/>
      <c r="AC21" s="3"/>
      <c r="AD21" s="186"/>
      <c r="AE21" s="95"/>
      <c r="AF21" s="95"/>
      <c r="AG21" s="343"/>
      <c r="AH21" s="343"/>
      <c r="AI21" s="343"/>
      <c r="AJ21" s="343"/>
      <c r="AK21" s="343"/>
      <c r="AL21" s="95"/>
      <c r="AM21" s="95"/>
      <c r="AN21" s="95"/>
      <c r="AO21" s="95"/>
      <c r="AP21" s="95"/>
      <c r="AQ21" s="95"/>
    </row>
    <row r="22" spans="1:43">
      <c r="A22" s="360">
        <f>A20+1</f>
        <v>3</v>
      </c>
      <c r="B22" s="390" t="str">
        <f>DenStatus!C17</f>
        <v>First Responder</v>
      </c>
      <c r="C22" s="392" t="s">
        <v>318</v>
      </c>
      <c r="D22" s="360">
        <v>16</v>
      </c>
      <c r="E22" s="180">
        <v>1</v>
      </c>
      <c r="F22" s="180" t="s">
        <v>150</v>
      </c>
      <c r="G22" s="180" t="s">
        <v>151</v>
      </c>
      <c r="H22" s="180" t="s">
        <v>152</v>
      </c>
      <c r="I22" s="180" t="s">
        <v>153</v>
      </c>
      <c r="J22" s="182" t="s">
        <v>172</v>
      </c>
      <c r="K22" s="182">
        <v>3</v>
      </c>
      <c r="L22" s="182">
        <v>4</v>
      </c>
      <c r="M22" s="182" t="s">
        <v>200</v>
      </c>
      <c r="N22" s="182" t="s">
        <v>201</v>
      </c>
      <c r="O22" s="182" t="s">
        <v>202</v>
      </c>
      <c r="P22" s="182" t="s">
        <v>203</v>
      </c>
      <c r="Q22" s="182" t="s">
        <v>204</v>
      </c>
      <c r="R22" s="182" t="s">
        <v>205</v>
      </c>
      <c r="S22" s="360">
        <f>SUM(COUNTA(E23:R23)+COUNTA(E25:R25))</f>
        <v>0</v>
      </c>
      <c r="T22" s="360">
        <f>IF(AG22&gt;=1,(IF(SUM(AH22:AJ25)&gt;=5,1,0)),0)</f>
        <v>0</v>
      </c>
      <c r="U22" s="340"/>
      <c r="V22" s="375"/>
      <c r="W22" s="244"/>
      <c r="X22" s="244"/>
      <c r="Y22" s="244"/>
      <c r="Z22" s="95"/>
      <c r="AA22" s="2"/>
      <c r="AB22" s="3"/>
      <c r="AC22" s="3"/>
      <c r="AD22" s="186"/>
      <c r="AE22" s="95"/>
      <c r="AF22" s="95"/>
      <c r="AG22" s="360">
        <f>IF(COUNTA(E23)&gt;=1,1,0)</f>
        <v>0</v>
      </c>
      <c r="AH22" s="360">
        <f>IF(COUNTA(F23:J23)&gt;=5,1,0)</f>
        <v>0</v>
      </c>
      <c r="AI22" s="360">
        <f>COUNTA(K23:L23)+COUNTA(H25:J25)</f>
        <v>0</v>
      </c>
      <c r="AJ22" s="360">
        <f>IF((COUNTA(M23:R23)+COUNTA(E25:G25))&gt;=5,1,0)</f>
        <v>0</v>
      </c>
      <c r="AK22" s="360">
        <v>6</v>
      </c>
      <c r="AL22" s="95"/>
      <c r="AM22" s="95"/>
      <c r="AN22" s="95"/>
      <c r="AO22" s="95"/>
      <c r="AP22" s="95"/>
      <c r="AQ22" s="95"/>
    </row>
    <row r="23" spans="1:43" ht="13.5" thickBot="1">
      <c r="A23" s="389"/>
      <c r="B23" s="391"/>
      <c r="C23" s="389"/>
      <c r="D23" s="344"/>
      <c r="E23" s="179"/>
      <c r="F23" s="179"/>
      <c r="G23" s="179"/>
      <c r="H23" s="179"/>
      <c r="I23" s="179"/>
      <c r="J23" s="179"/>
      <c r="K23" s="179"/>
      <c r="L23" s="179"/>
      <c r="M23" s="179"/>
      <c r="N23" s="179"/>
      <c r="O23" s="179"/>
      <c r="P23" s="179"/>
      <c r="Q23" s="179"/>
      <c r="R23" s="179"/>
      <c r="S23" s="389"/>
      <c r="T23" s="389"/>
      <c r="U23" s="393"/>
      <c r="V23" s="393"/>
      <c r="W23" s="244"/>
      <c r="X23" s="244"/>
      <c r="Y23" s="244"/>
      <c r="Z23" s="95"/>
      <c r="AA23" s="2"/>
      <c r="AB23" s="3"/>
      <c r="AC23" s="3"/>
      <c r="AD23" s="186"/>
      <c r="AE23" s="95"/>
      <c r="AF23" s="95"/>
      <c r="AG23" s="328"/>
      <c r="AH23" s="328"/>
      <c r="AI23" s="328"/>
      <c r="AJ23" s="328"/>
      <c r="AK23" s="328"/>
      <c r="AL23" s="95"/>
      <c r="AM23" s="95"/>
      <c r="AN23" s="95"/>
      <c r="AO23" s="95"/>
      <c r="AP23" s="95"/>
      <c r="AQ23" s="95"/>
    </row>
    <row r="24" spans="1:43">
      <c r="A24" s="344"/>
      <c r="B24" s="346"/>
      <c r="C24" s="344"/>
      <c r="D24" s="344"/>
      <c r="E24" s="53" t="s">
        <v>206</v>
      </c>
      <c r="F24" s="53" t="s">
        <v>207</v>
      </c>
      <c r="G24" s="53" t="s">
        <v>208</v>
      </c>
      <c r="H24" s="53">
        <v>6</v>
      </c>
      <c r="I24" s="53">
        <v>7</v>
      </c>
      <c r="J24" s="53">
        <v>8</v>
      </c>
      <c r="K24" s="201"/>
      <c r="L24" s="201"/>
      <c r="M24" s="201"/>
      <c r="N24" s="201"/>
      <c r="O24" s="201"/>
      <c r="P24" s="201"/>
      <c r="Q24" s="201"/>
      <c r="R24" s="55"/>
      <c r="S24" s="344"/>
      <c r="T24" s="344"/>
      <c r="U24" s="328"/>
      <c r="V24" s="328"/>
      <c r="W24" s="245"/>
      <c r="X24" s="245"/>
      <c r="Y24" s="245"/>
      <c r="Z24" s="95"/>
      <c r="AA24" s="2"/>
      <c r="AB24" s="3"/>
      <c r="AC24" s="3"/>
      <c r="AD24" s="186"/>
      <c r="AE24" s="95"/>
      <c r="AF24" s="95"/>
      <c r="AG24" s="328"/>
      <c r="AH24" s="328"/>
      <c r="AI24" s="328"/>
      <c r="AJ24" s="328"/>
      <c r="AK24" s="328"/>
      <c r="AL24" s="95"/>
      <c r="AM24" s="95"/>
      <c r="AN24" s="95"/>
      <c r="AO24" s="95"/>
      <c r="AP24" s="95"/>
      <c r="AQ24" s="95"/>
    </row>
    <row r="25" spans="1:43" ht="13.5" thickBot="1">
      <c r="A25" s="356"/>
      <c r="B25" s="387"/>
      <c r="C25" s="356"/>
      <c r="D25" s="356"/>
      <c r="E25" s="179"/>
      <c r="F25" s="179"/>
      <c r="G25" s="179"/>
      <c r="H25" s="179"/>
      <c r="I25" s="179"/>
      <c r="J25" s="179"/>
      <c r="K25" s="210"/>
      <c r="L25" s="210"/>
      <c r="M25" s="210"/>
      <c r="N25" s="210"/>
      <c r="O25" s="210"/>
      <c r="P25" s="210"/>
      <c r="Q25" s="210"/>
      <c r="R25" s="55"/>
      <c r="S25" s="356"/>
      <c r="T25" s="356"/>
      <c r="U25" s="343"/>
      <c r="V25" s="343"/>
      <c r="W25" s="245"/>
      <c r="X25" s="245"/>
      <c r="Y25" s="245"/>
      <c r="Z25" s="95"/>
      <c r="AA25" s="2"/>
      <c r="AB25" s="3"/>
      <c r="AC25" s="3"/>
      <c r="AD25" s="186"/>
      <c r="AE25" s="95"/>
      <c r="AF25" s="95"/>
      <c r="AG25" s="343"/>
      <c r="AH25" s="343"/>
      <c r="AI25" s="343"/>
      <c r="AJ25" s="343"/>
      <c r="AK25" s="343"/>
      <c r="AL25" s="95"/>
      <c r="AM25" s="95"/>
      <c r="AN25" s="95"/>
      <c r="AO25" s="95"/>
      <c r="AP25" s="95"/>
      <c r="AQ25" s="95"/>
    </row>
    <row r="26" spans="1:43" ht="12.75" customHeight="1">
      <c r="A26" s="360">
        <f>A22+1</f>
        <v>4</v>
      </c>
      <c r="B26" s="401" t="str">
        <f>DenStatus!C18</f>
        <v>Stronger, Faster, Higher</v>
      </c>
      <c r="C26" s="360">
        <v>9</v>
      </c>
      <c r="D26" s="360">
        <v>11</v>
      </c>
      <c r="E26" s="180">
        <v>1</v>
      </c>
      <c r="F26" s="180" t="s">
        <v>150</v>
      </c>
      <c r="G26" s="180" t="s">
        <v>151</v>
      </c>
      <c r="H26" s="180" t="s">
        <v>152</v>
      </c>
      <c r="I26" s="180" t="s">
        <v>153</v>
      </c>
      <c r="J26" s="180" t="s">
        <v>172</v>
      </c>
      <c r="K26" s="182" t="s">
        <v>173</v>
      </c>
      <c r="L26" s="182">
        <v>3</v>
      </c>
      <c r="M26" s="182">
        <v>4</v>
      </c>
      <c r="N26" s="182">
        <v>5</v>
      </c>
      <c r="O26" s="182">
        <v>6</v>
      </c>
      <c r="P26" s="201"/>
      <c r="Q26" s="201"/>
      <c r="R26" s="201"/>
      <c r="S26" s="360">
        <f>COUNTA(E27:R27)</f>
        <v>0</v>
      </c>
      <c r="T26" s="360">
        <f>IF(SUM(AG26:AJ27)&gt;=AK26,1,0)</f>
        <v>0</v>
      </c>
      <c r="U26" s="375"/>
      <c r="V26" s="375"/>
      <c r="W26" s="244"/>
      <c r="X26" s="244"/>
      <c r="Y26" s="244"/>
      <c r="Z26" s="95"/>
      <c r="AA26" s="2"/>
      <c r="AB26" s="3"/>
      <c r="AC26" s="3"/>
      <c r="AD26" s="186"/>
      <c r="AE26" s="95"/>
      <c r="AF26" s="95"/>
      <c r="AG26" s="360">
        <f>IF(COUNTA(E27:L27)&gt;=8,1,0)</f>
        <v>0</v>
      </c>
      <c r="AH26" s="360">
        <f>IF(COUNTA(M27:O27)&gt;=1,1,0)</f>
        <v>0</v>
      </c>
      <c r="AI26" s="360"/>
      <c r="AJ26" s="360"/>
      <c r="AK26" s="360">
        <v>2</v>
      </c>
      <c r="AL26" s="95"/>
      <c r="AM26" s="95"/>
      <c r="AN26" s="95"/>
      <c r="AO26" s="95"/>
      <c r="AP26" s="95"/>
      <c r="AQ26" s="95"/>
    </row>
    <row r="27" spans="1:43" ht="13.5" thickBot="1">
      <c r="A27" s="356"/>
      <c r="B27" s="387"/>
      <c r="C27" s="356"/>
      <c r="D27" s="356"/>
      <c r="E27" s="183"/>
      <c r="F27" s="183"/>
      <c r="G27" s="183"/>
      <c r="H27" s="183"/>
      <c r="I27" s="183"/>
      <c r="J27" s="183"/>
      <c r="K27" s="183"/>
      <c r="L27" s="183"/>
      <c r="M27" s="183"/>
      <c r="N27" s="183"/>
      <c r="O27" s="183"/>
      <c r="P27" s="205"/>
      <c r="Q27" s="205"/>
      <c r="R27" s="205"/>
      <c r="S27" s="356"/>
      <c r="T27" s="356"/>
      <c r="U27" s="376"/>
      <c r="V27" s="376"/>
      <c r="W27" s="244"/>
      <c r="X27" s="244"/>
      <c r="Y27" s="244"/>
      <c r="Z27" s="95"/>
      <c r="AA27" s="2"/>
      <c r="AB27" s="3"/>
      <c r="AC27" s="3"/>
      <c r="AD27" s="186"/>
      <c r="AE27" s="95"/>
      <c r="AF27" s="95"/>
      <c r="AG27" s="343"/>
      <c r="AH27" s="343"/>
      <c r="AI27" s="343"/>
      <c r="AJ27" s="343"/>
      <c r="AK27" s="343"/>
      <c r="AL27" s="95"/>
      <c r="AM27" s="95"/>
      <c r="AN27" s="95"/>
      <c r="AO27" s="95"/>
      <c r="AP27" s="95"/>
      <c r="AQ27" s="95"/>
    </row>
    <row r="28" spans="1:43">
      <c r="A28" s="360">
        <f>A26+1</f>
        <v>5</v>
      </c>
      <c r="B28" s="390" t="str">
        <f>DenStatus!C19</f>
        <v>Webelos Walkabout</v>
      </c>
      <c r="C28" s="360">
        <v>5</v>
      </c>
      <c r="D28" s="360">
        <v>6</v>
      </c>
      <c r="E28" s="263">
        <v>1</v>
      </c>
      <c r="F28" s="263">
        <v>2</v>
      </c>
      <c r="G28" s="263">
        <v>3</v>
      </c>
      <c r="H28" s="263">
        <v>4</v>
      </c>
      <c r="I28" s="263">
        <v>5</v>
      </c>
      <c r="J28" s="263">
        <v>6</v>
      </c>
      <c r="K28" s="296"/>
      <c r="L28" s="207"/>
      <c r="M28" s="207"/>
      <c r="N28" s="207"/>
      <c r="O28" s="207"/>
      <c r="P28" s="207"/>
      <c r="Q28" s="207"/>
      <c r="R28" s="207"/>
      <c r="S28" s="360">
        <f>COUNTA(E29:R29)</f>
        <v>0</v>
      </c>
      <c r="T28" s="360">
        <f>IF(SUM(AG28:AJ29)&gt;=AK28,1,0)</f>
        <v>0</v>
      </c>
      <c r="U28" s="375"/>
      <c r="V28" s="375"/>
      <c r="W28" s="244"/>
      <c r="X28" s="244"/>
      <c r="Y28" s="244"/>
      <c r="Z28" s="95"/>
      <c r="AA28" s="2"/>
      <c r="AB28" s="3"/>
      <c r="AC28" s="3"/>
      <c r="AD28" s="186"/>
      <c r="AE28" s="95"/>
      <c r="AF28" s="95"/>
      <c r="AG28" s="360">
        <f>IF(COUNTA(E29:H29)&gt;=4,1,0)</f>
        <v>0</v>
      </c>
      <c r="AH28" s="360">
        <f>IF(COUNTA(I29:J29)&gt;=1,1,0)</f>
        <v>0</v>
      </c>
      <c r="AI28" s="360"/>
      <c r="AJ28" s="360"/>
      <c r="AK28" s="360">
        <v>2</v>
      </c>
      <c r="AL28" s="95"/>
      <c r="AM28" s="95"/>
      <c r="AN28" s="95"/>
      <c r="AO28" s="95"/>
      <c r="AP28" s="95"/>
      <c r="AQ28" s="95"/>
    </row>
    <row r="29" spans="1:43" ht="13.5" thickBot="1">
      <c r="A29" s="356"/>
      <c r="B29" s="387"/>
      <c r="C29" s="356"/>
      <c r="D29" s="356"/>
      <c r="E29" s="183"/>
      <c r="F29" s="183"/>
      <c r="G29" s="183"/>
      <c r="H29" s="183"/>
      <c r="I29" s="183"/>
      <c r="J29" s="183"/>
      <c r="K29" s="196"/>
      <c r="L29" s="197"/>
      <c r="M29" s="197"/>
      <c r="N29" s="197"/>
      <c r="O29" s="197"/>
      <c r="P29" s="197"/>
      <c r="Q29" s="197"/>
      <c r="R29" s="197"/>
      <c r="S29" s="356"/>
      <c r="T29" s="356"/>
      <c r="U29" s="376"/>
      <c r="V29" s="376"/>
      <c r="W29" s="244"/>
      <c r="X29" s="244"/>
      <c r="Y29" s="244"/>
      <c r="Z29" s="95"/>
      <c r="AA29" s="4"/>
      <c r="AB29" s="3"/>
      <c r="AC29" s="3"/>
      <c r="AD29" s="186"/>
      <c r="AE29" s="95"/>
      <c r="AF29" s="95"/>
      <c r="AG29" s="343"/>
      <c r="AH29" s="343"/>
      <c r="AI29" s="343"/>
      <c r="AJ29" s="343"/>
      <c r="AK29" s="343"/>
      <c r="AL29" s="95"/>
      <c r="AM29" s="95"/>
      <c r="AN29" s="95"/>
      <c r="AO29" s="95"/>
      <c r="AP29" s="95"/>
      <c r="AQ29" s="95"/>
    </row>
    <row r="30" spans="1:43">
      <c r="A30" s="184"/>
      <c r="B30" s="262" t="s">
        <v>236</v>
      </c>
      <c r="C30" s="149">
        <f>IF(SUM(T18:T29)&gt;=5,"X",0)</f>
        <v>0</v>
      </c>
      <c r="D30" s="223" t="s">
        <v>284</v>
      </c>
      <c r="E30" s="152"/>
      <c r="F30" s="152"/>
      <c r="G30" s="152"/>
      <c r="H30" s="152"/>
      <c r="I30" s="152"/>
      <c r="J30" s="152"/>
      <c r="K30" s="152"/>
      <c r="L30" s="152"/>
      <c r="M30" s="152"/>
      <c r="N30" s="152"/>
      <c r="O30" s="152"/>
      <c r="P30" s="152"/>
      <c r="Q30" s="152"/>
      <c r="R30" s="152"/>
      <c r="S30" s="152"/>
      <c r="T30" s="152"/>
      <c r="U30" s="176"/>
      <c r="V30" s="155"/>
      <c r="W30" s="155"/>
      <c r="X30" s="155"/>
      <c r="Y30" s="155"/>
      <c r="Z30" s="95"/>
      <c r="AA30" s="2"/>
      <c r="AB30" s="3"/>
      <c r="AC30" s="3"/>
      <c r="AD30" s="186"/>
      <c r="AE30" s="95"/>
      <c r="AF30" s="95"/>
      <c r="AG30" s="95"/>
      <c r="AH30" s="95"/>
      <c r="AI30" s="95"/>
      <c r="AJ30" s="95"/>
      <c r="AK30" s="95"/>
      <c r="AL30" s="95"/>
      <c r="AM30" s="95"/>
      <c r="AN30" s="95"/>
      <c r="AO30" s="95"/>
      <c r="AP30" s="95"/>
      <c r="AQ30" s="95"/>
    </row>
    <row r="31" spans="1:43">
      <c r="A31" s="95"/>
      <c r="B31" s="106"/>
      <c r="C31" s="152"/>
      <c r="D31" s="145"/>
      <c r="E31" s="145"/>
      <c r="F31" s="145"/>
      <c r="G31" s="145"/>
      <c r="H31" s="145"/>
      <c r="I31" s="145"/>
      <c r="J31" s="145"/>
      <c r="K31" s="145"/>
      <c r="L31" s="145"/>
      <c r="M31" s="145"/>
      <c r="N31" s="145"/>
      <c r="O31" s="145"/>
      <c r="P31" s="145"/>
      <c r="Q31" s="145"/>
      <c r="R31" s="145"/>
      <c r="S31" s="95"/>
      <c r="T31" s="95"/>
      <c r="U31" s="95"/>
      <c r="V31" s="95"/>
      <c r="W31" s="95"/>
      <c r="X31" s="95"/>
      <c r="Y31" s="95"/>
      <c r="Z31" s="95"/>
      <c r="AA31" s="2"/>
      <c r="AB31" s="3"/>
      <c r="AC31" s="3"/>
      <c r="AD31" s="186"/>
      <c r="AE31" s="95"/>
      <c r="AF31" s="95"/>
      <c r="AG31" s="253" t="s">
        <v>215</v>
      </c>
      <c r="AH31" s="309"/>
      <c r="AI31" s="309"/>
      <c r="AJ31" s="305"/>
      <c r="AK31" s="306"/>
      <c r="AL31" s="95"/>
      <c r="AM31" s="95"/>
      <c r="AN31" s="95"/>
      <c r="AO31" s="95"/>
      <c r="AP31" s="95"/>
      <c r="AQ31" s="95"/>
    </row>
    <row r="32" spans="1:43">
      <c r="A32" s="102" t="s">
        <v>110</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2"/>
      <c r="AB32" s="3"/>
      <c r="AC32" s="3"/>
      <c r="AD32" s="186"/>
      <c r="AE32" s="95"/>
      <c r="AF32" s="95"/>
      <c r="AG32" s="184" t="s">
        <v>26</v>
      </c>
      <c r="AH32" s="307"/>
      <c r="AI32" s="307"/>
      <c r="AJ32" s="307"/>
      <c r="AK32" s="308"/>
      <c r="AL32" s="95"/>
      <c r="AM32" s="95"/>
      <c r="AN32" s="95"/>
      <c r="AO32" s="95"/>
      <c r="AP32" s="95"/>
      <c r="AQ32" s="95"/>
    </row>
    <row r="33" spans="1:43">
      <c r="A33" s="135" t="s">
        <v>5</v>
      </c>
      <c r="B33" s="135"/>
      <c r="C33" s="135" t="s">
        <v>7</v>
      </c>
      <c r="D33" s="135"/>
      <c r="E33" s="174" t="s">
        <v>33</v>
      </c>
      <c r="F33" s="143"/>
      <c r="G33" s="143"/>
      <c r="H33" s="143"/>
      <c r="I33" s="143"/>
      <c r="J33" s="143"/>
      <c r="K33" s="143"/>
      <c r="L33" s="143"/>
      <c r="M33" s="143"/>
      <c r="N33" s="143"/>
      <c r="O33" s="143"/>
      <c r="P33" s="143"/>
      <c r="Q33" s="143"/>
      <c r="R33" s="143"/>
      <c r="S33" s="406" t="s">
        <v>4</v>
      </c>
      <c r="T33" s="366"/>
      <c r="U33" s="366"/>
      <c r="V33" s="367"/>
      <c r="W33" s="242"/>
      <c r="X33" s="242"/>
      <c r="Y33" s="242"/>
      <c r="Z33" s="95"/>
      <c r="AA33" s="4"/>
      <c r="AB33" s="3"/>
      <c r="AC33" s="3"/>
      <c r="AD33" s="186"/>
      <c r="AE33" s="95"/>
      <c r="AF33" s="95"/>
      <c r="AG33" s="157" t="s">
        <v>34</v>
      </c>
      <c r="AH33" s="119" t="s">
        <v>48</v>
      </c>
      <c r="AI33" s="119" t="s">
        <v>165</v>
      </c>
      <c r="AJ33" s="119" t="s">
        <v>211</v>
      </c>
      <c r="AK33" s="157" t="s">
        <v>1</v>
      </c>
      <c r="AL33" s="95"/>
      <c r="AM33" s="95"/>
      <c r="AN33" s="95"/>
      <c r="AO33" s="95"/>
      <c r="AP33" s="95"/>
      <c r="AQ33" s="95"/>
    </row>
    <row r="34" spans="1:43">
      <c r="A34" s="136" t="s">
        <v>43</v>
      </c>
      <c r="B34" s="135" t="s">
        <v>40</v>
      </c>
      <c r="C34" s="136" t="s">
        <v>46</v>
      </c>
      <c r="D34" s="146" t="s">
        <v>16</v>
      </c>
      <c r="E34" s="154">
        <v>1</v>
      </c>
      <c r="F34" s="295"/>
      <c r="G34" s="175"/>
      <c r="H34" s="175"/>
      <c r="I34" s="175"/>
      <c r="J34" s="175"/>
      <c r="K34" s="175"/>
      <c r="L34" s="175"/>
      <c r="M34" s="175"/>
      <c r="N34" s="175"/>
      <c r="O34" s="175"/>
      <c r="P34" s="175"/>
      <c r="Q34" s="175"/>
      <c r="R34" s="175"/>
      <c r="S34" s="136" t="s">
        <v>2</v>
      </c>
      <c r="T34" s="136" t="s">
        <v>31</v>
      </c>
      <c r="U34" s="136" t="s">
        <v>24</v>
      </c>
      <c r="V34" s="50" t="s">
        <v>66</v>
      </c>
      <c r="W34" s="55"/>
      <c r="X34" s="55"/>
      <c r="Y34" s="55"/>
      <c r="Z34" s="95"/>
      <c r="AA34" s="4"/>
      <c r="AB34" s="3"/>
      <c r="AC34" s="3"/>
      <c r="AD34" s="186"/>
      <c r="AE34" s="95"/>
      <c r="AF34" s="95"/>
      <c r="AG34" s="251" t="s">
        <v>49</v>
      </c>
      <c r="AH34" s="148" t="s">
        <v>49</v>
      </c>
      <c r="AI34" s="148" t="s">
        <v>49</v>
      </c>
      <c r="AJ34" s="251" t="s">
        <v>49</v>
      </c>
      <c r="AK34" s="251" t="s">
        <v>50</v>
      </c>
      <c r="AL34" s="95"/>
      <c r="AM34" s="95"/>
      <c r="AN34" s="95"/>
      <c r="AO34" s="95"/>
      <c r="AP34" s="95"/>
      <c r="AQ34" s="95"/>
    </row>
    <row r="35" spans="1:43" ht="25.5">
      <c r="A35" s="137">
        <v>1</v>
      </c>
      <c r="B35" s="150" t="str">
        <f>DenStatus!C23</f>
        <v>Be Active Den Member for 3 months</v>
      </c>
      <c r="C35" s="137">
        <v>1</v>
      </c>
      <c r="D35" s="151">
        <v>1</v>
      </c>
      <c r="E35" s="158"/>
      <c r="F35" s="151"/>
      <c r="G35" s="208"/>
      <c r="H35" s="208"/>
      <c r="I35" s="208"/>
      <c r="J35" s="208"/>
      <c r="K35" s="208"/>
      <c r="L35" s="208"/>
      <c r="M35" s="208"/>
      <c r="N35" s="208"/>
      <c r="O35" s="208"/>
      <c r="P35" s="208"/>
      <c r="Q35" s="208"/>
      <c r="R35" s="208"/>
      <c r="S35" s="136">
        <f>COUNTA(E35:R35)</f>
        <v>0</v>
      </c>
      <c r="T35" s="136">
        <f>IF(SUM(AG35:AJ35)&gt;=AK35,1,0)</f>
        <v>0</v>
      </c>
      <c r="U35" s="187"/>
      <c r="V35" s="188"/>
      <c r="W35" s="246"/>
      <c r="X35" s="246"/>
      <c r="Y35" s="246"/>
      <c r="Z35" s="95"/>
      <c r="AA35" s="2"/>
      <c r="AB35" s="3"/>
      <c r="AC35" s="3"/>
      <c r="AD35" s="186"/>
      <c r="AE35" s="95"/>
      <c r="AF35" s="95"/>
      <c r="AG35" s="137">
        <f>IF(S35&gt;=C35,1,0)</f>
        <v>0</v>
      </c>
      <c r="AH35" s="137"/>
      <c r="AI35" s="137"/>
      <c r="AJ35" s="137"/>
      <c r="AK35" s="137">
        <v>1</v>
      </c>
      <c r="AL35" s="95"/>
      <c r="AM35" s="95"/>
      <c r="AN35" s="95"/>
      <c r="AO35" s="95"/>
      <c r="AP35" s="95"/>
      <c r="AQ35" s="95"/>
    </row>
    <row r="36" spans="1:43">
      <c r="A36" s="136">
        <v>2</v>
      </c>
      <c r="B36" s="135" t="str">
        <f>DenStatus!C24</f>
        <v>Child Protection</v>
      </c>
      <c r="C36" s="136">
        <v>1</v>
      </c>
      <c r="D36" s="295">
        <v>1</v>
      </c>
      <c r="E36" s="5"/>
      <c r="F36" s="295"/>
      <c r="G36" s="175"/>
      <c r="H36" s="175"/>
      <c r="I36" s="175"/>
      <c r="J36" s="175"/>
      <c r="K36" s="175"/>
      <c r="L36" s="175"/>
      <c r="M36" s="175"/>
      <c r="N36" s="175"/>
      <c r="O36" s="175"/>
      <c r="P36" s="175"/>
      <c r="Q36" s="175"/>
      <c r="R36" s="175"/>
      <c r="S36" s="136">
        <f>COUNTA(E36:R36)</f>
        <v>0</v>
      </c>
      <c r="T36" s="136">
        <f>IF(SUM(AG36:AJ36)&gt;=AK36,1,0)</f>
        <v>0</v>
      </c>
      <c r="U36" s="186"/>
      <c r="V36" s="186"/>
      <c r="W36" s="247"/>
      <c r="X36" s="247"/>
      <c r="Y36" s="247"/>
      <c r="Z36" s="95"/>
      <c r="AA36" s="2"/>
      <c r="AB36" s="3"/>
      <c r="AC36" s="3"/>
      <c r="AD36" s="186"/>
      <c r="AE36" s="95"/>
      <c r="AF36" s="95"/>
      <c r="AG36" s="136">
        <f>IF(S36&gt;=C36,1,0)</f>
        <v>0</v>
      </c>
      <c r="AH36" s="136"/>
      <c r="AI36" s="136"/>
      <c r="AJ36" s="136"/>
      <c r="AK36" s="136">
        <v>1</v>
      </c>
      <c r="AL36" s="95"/>
      <c r="AM36" s="95"/>
      <c r="AN36" s="95"/>
      <c r="AO36" s="95"/>
      <c r="AP36" s="95"/>
      <c r="AQ36" s="95"/>
    </row>
    <row r="37" spans="1:43" ht="13.5" thickBot="1">
      <c r="A37" s="258">
        <v>3</v>
      </c>
      <c r="B37" s="185" t="str">
        <f>DenStatus!C25</f>
        <v>Cyber Chip</v>
      </c>
      <c r="C37" s="258">
        <v>1</v>
      </c>
      <c r="D37" s="259">
        <v>1</v>
      </c>
      <c r="E37" s="179"/>
      <c r="F37" s="259"/>
      <c r="G37" s="260"/>
      <c r="H37" s="260"/>
      <c r="I37" s="260"/>
      <c r="J37" s="260"/>
      <c r="K37" s="260"/>
      <c r="L37" s="260"/>
      <c r="M37" s="260"/>
      <c r="N37" s="260"/>
      <c r="O37" s="260"/>
      <c r="P37" s="260"/>
      <c r="Q37" s="260"/>
      <c r="R37" s="260"/>
      <c r="S37" s="258">
        <f>COUNTA(E37:R37)</f>
        <v>0</v>
      </c>
      <c r="T37" s="258">
        <f>IF(SUM(AG37:AJ37)&gt;=AK37,1,0)</f>
        <v>0</v>
      </c>
      <c r="U37" s="264"/>
      <c r="V37" s="264"/>
      <c r="W37" s="247"/>
      <c r="X37" s="247"/>
      <c r="Y37" s="247"/>
      <c r="Z37" s="95"/>
      <c r="AA37" s="2"/>
      <c r="AB37" s="3"/>
      <c r="AC37" s="3"/>
      <c r="AD37" s="186"/>
      <c r="AE37" s="95"/>
      <c r="AF37" s="95"/>
      <c r="AG37" s="136">
        <f>IF(S37&gt;=C37,1,0)</f>
        <v>0</v>
      </c>
      <c r="AH37" s="136"/>
      <c r="AI37" s="136"/>
      <c r="AJ37" s="136"/>
      <c r="AK37" s="136">
        <v>1</v>
      </c>
      <c r="AL37" s="95"/>
      <c r="AM37" s="95"/>
      <c r="AN37" s="95"/>
      <c r="AO37" s="95"/>
      <c r="AP37" s="95"/>
      <c r="AQ37" s="95"/>
    </row>
    <row r="38" spans="1:43">
      <c r="A38" s="184"/>
      <c r="B38" s="262" t="s">
        <v>237</v>
      </c>
      <c r="C38" s="149">
        <f>IF(SUM(T35:T37)&gt;=3,"X",0)</f>
        <v>0</v>
      </c>
      <c r="D38" s="223" t="s">
        <v>284</v>
      </c>
      <c r="E38" s="145"/>
      <c r="F38" s="152"/>
      <c r="G38" s="152"/>
      <c r="H38" s="152"/>
      <c r="I38" s="152"/>
      <c r="J38" s="152"/>
      <c r="K38" s="152"/>
      <c r="L38" s="152"/>
      <c r="M38" s="152"/>
      <c r="N38" s="152"/>
      <c r="O38" s="152"/>
      <c r="P38" s="152"/>
      <c r="Q38" s="152"/>
      <c r="R38" s="152"/>
      <c r="S38" s="152"/>
      <c r="T38" s="152"/>
      <c r="U38" s="178"/>
      <c r="V38" s="155"/>
      <c r="W38" s="155"/>
      <c r="X38" s="155"/>
      <c r="Y38" s="155"/>
      <c r="Z38" s="95"/>
      <c r="AA38" s="32"/>
      <c r="AB38" s="213"/>
      <c r="AC38" s="213"/>
      <c r="AD38" s="13"/>
      <c r="AE38" s="95"/>
      <c r="AF38" s="95"/>
      <c r="AG38" s="95"/>
      <c r="AH38" s="95"/>
      <c r="AI38" s="95"/>
      <c r="AJ38" s="95"/>
      <c r="AK38" s="95"/>
      <c r="AL38" s="95"/>
      <c r="AM38" s="95"/>
      <c r="AN38" s="95"/>
      <c r="AO38" s="95"/>
      <c r="AP38" s="95"/>
      <c r="AQ38" s="95"/>
    </row>
    <row r="39" spans="1:43" s="214" customForma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32"/>
      <c r="AB39" s="213"/>
      <c r="AC39" s="213"/>
      <c r="AD39" s="13"/>
      <c r="AE39" s="91"/>
      <c r="AF39" s="91"/>
      <c r="AG39" s="253" t="s">
        <v>209</v>
      </c>
      <c r="AH39" s="309"/>
      <c r="AI39" s="309"/>
      <c r="AJ39" s="309"/>
      <c r="AK39" s="93"/>
      <c r="AL39" s="91"/>
      <c r="AM39" s="91"/>
      <c r="AN39" s="91"/>
      <c r="AO39" s="91"/>
      <c r="AP39" s="91"/>
      <c r="AQ39" s="91"/>
    </row>
    <row r="40" spans="1:43" s="214" customFormat="1">
      <c r="A40" s="96" t="s">
        <v>210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32"/>
      <c r="AB40" s="213"/>
      <c r="AC40" s="213"/>
      <c r="AD40" s="13"/>
      <c r="AE40" s="91"/>
      <c r="AF40" s="91"/>
      <c r="AG40" s="220" t="s">
        <v>26</v>
      </c>
      <c r="AH40" s="310"/>
      <c r="AI40" s="310"/>
      <c r="AJ40" s="310"/>
      <c r="AK40" s="311"/>
      <c r="AL40" s="91"/>
      <c r="AM40" s="91"/>
      <c r="AN40" s="91"/>
      <c r="AO40" s="91"/>
      <c r="AP40" s="91"/>
      <c r="AQ40" s="91"/>
    </row>
    <row r="41" spans="1:43" s="214" customFormat="1">
      <c r="A41" s="49" t="s">
        <v>54</v>
      </c>
      <c r="B41" s="49"/>
      <c r="C41" s="49" t="s">
        <v>7</v>
      </c>
      <c r="D41" s="49"/>
      <c r="E41" s="104" t="s">
        <v>33</v>
      </c>
      <c r="F41" s="105"/>
      <c r="G41" s="105"/>
      <c r="H41" s="105"/>
      <c r="I41" s="105"/>
      <c r="J41" s="105"/>
      <c r="K41" s="105"/>
      <c r="L41" s="105"/>
      <c r="M41" s="105"/>
      <c r="N41" s="105"/>
      <c r="O41" s="105"/>
      <c r="P41" s="105"/>
      <c r="Q41" s="105"/>
      <c r="R41" s="105"/>
      <c r="S41" s="365" t="s">
        <v>57</v>
      </c>
      <c r="T41" s="366"/>
      <c r="U41" s="366"/>
      <c r="V41" s="367"/>
      <c r="W41" s="242"/>
      <c r="X41" s="242"/>
      <c r="Y41" s="242"/>
      <c r="Z41" s="91"/>
      <c r="AA41" s="32"/>
      <c r="AB41" s="213"/>
      <c r="AC41" s="213"/>
      <c r="AD41" s="13"/>
      <c r="AE41" s="91"/>
      <c r="AF41" s="91"/>
      <c r="AG41" s="119" t="s">
        <v>34</v>
      </c>
      <c r="AH41" s="119" t="s">
        <v>48</v>
      </c>
      <c r="AI41" s="119" t="s">
        <v>165</v>
      </c>
      <c r="AJ41" s="119" t="s">
        <v>211</v>
      </c>
      <c r="AK41" s="119" t="s">
        <v>1</v>
      </c>
      <c r="AL41" s="91"/>
      <c r="AM41" s="91"/>
      <c r="AN41" s="91"/>
      <c r="AO41" s="91"/>
      <c r="AP41" s="91"/>
      <c r="AQ41" s="91"/>
    </row>
    <row r="42" spans="1:43" s="214" customFormat="1">
      <c r="A42" s="50" t="s">
        <v>43</v>
      </c>
      <c r="B42" s="49" t="s">
        <v>40</v>
      </c>
      <c r="C42" s="50" t="s">
        <v>46</v>
      </c>
      <c r="D42" s="50" t="s">
        <v>16</v>
      </c>
      <c r="E42" s="294"/>
      <c r="F42" s="117"/>
      <c r="G42" s="117"/>
      <c r="H42" s="117"/>
      <c r="I42" s="117"/>
      <c r="J42" s="117"/>
      <c r="K42" s="117"/>
      <c r="L42" s="117"/>
      <c r="M42" s="117"/>
      <c r="N42" s="117"/>
      <c r="O42" s="117"/>
      <c r="P42" s="117"/>
      <c r="Q42" s="117"/>
      <c r="R42" s="117"/>
      <c r="S42" s="101" t="s">
        <v>2</v>
      </c>
      <c r="T42" s="101" t="s">
        <v>31</v>
      </c>
      <c r="U42" s="101" t="s">
        <v>24</v>
      </c>
      <c r="V42" s="50" t="s">
        <v>66</v>
      </c>
      <c r="W42" s="55"/>
      <c r="X42" s="55"/>
      <c r="Y42" s="55"/>
      <c r="Z42" s="91"/>
      <c r="AA42" s="32"/>
      <c r="AB42" s="213"/>
      <c r="AC42" s="213"/>
      <c r="AD42" s="13"/>
      <c r="AE42" s="91"/>
      <c r="AF42" s="91"/>
      <c r="AG42" s="148" t="s">
        <v>49</v>
      </c>
      <c r="AH42" s="148" t="s">
        <v>49</v>
      </c>
      <c r="AI42" s="148" t="s">
        <v>49</v>
      </c>
      <c r="AJ42" s="148" t="s">
        <v>49</v>
      </c>
      <c r="AK42" s="148" t="s">
        <v>50</v>
      </c>
      <c r="AL42" s="91"/>
      <c r="AM42" s="91"/>
      <c r="AN42" s="91"/>
      <c r="AO42" s="91"/>
      <c r="AP42" s="91"/>
      <c r="AQ42" s="91"/>
    </row>
    <row r="43" spans="1:43" s="214" customFormat="1">
      <c r="A43" s="361">
        <v>1</v>
      </c>
      <c r="B43" s="386" t="str">
        <f>DenStatus!C29</f>
        <v>Building a Better World</v>
      </c>
      <c r="C43" s="361">
        <v>6</v>
      </c>
      <c r="D43" s="361">
        <v>9</v>
      </c>
      <c r="E43" s="50">
        <v>1</v>
      </c>
      <c r="F43" s="50">
        <v>2</v>
      </c>
      <c r="G43" s="50">
        <v>3</v>
      </c>
      <c r="H43" s="50">
        <v>4</v>
      </c>
      <c r="I43" s="50">
        <v>5</v>
      </c>
      <c r="J43" s="50" t="s">
        <v>176</v>
      </c>
      <c r="K43" s="50" t="s">
        <v>177</v>
      </c>
      <c r="L43" s="50" t="s">
        <v>178</v>
      </c>
      <c r="M43" s="50" t="s">
        <v>319</v>
      </c>
      <c r="N43" s="159"/>
      <c r="O43" s="159"/>
      <c r="P43" s="159"/>
      <c r="Q43" s="159"/>
      <c r="R43" s="160"/>
      <c r="S43" s="361">
        <f>COUNTA(E44:R44)</f>
        <v>0</v>
      </c>
      <c r="T43" s="361">
        <f>IF(SUM(AG43:AJ44)&gt;=AK43,1,0)</f>
        <v>0</v>
      </c>
      <c r="U43" s="388"/>
      <c r="V43" s="388"/>
      <c r="W43" s="246"/>
      <c r="X43" s="246"/>
      <c r="Y43" s="246"/>
      <c r="Z43" s="91"/>
      <c r="AA43" s="32"/>
      <c r="AB43" s="213"/>
      <c r="AC43" s="213"/>
      <c r="AD43" s="13"/>
      <c r="AE43" s="91"/>
      <c r="AF43" s="91"/>
      <c r="AG43" s="361">
        <f>IF(COUNTA(E44:I44)&gt;=5,1,0)</f>
        <v>0</v>
      </c>
      <c r="AH43" s="361">
        <f>IF(COUNTA(J44:M44)&gt;=1,1,0)</f>
        <v>0</v>
      </c>
      <c r="AI43" s="361"/>
      <c r="AJ43" s="361"/>
      <c r="AK43" s="361">
        <v>2</v>
      </c>
      <c r="AL43" s="106"/>
      <c r="AM43" s="106"/>
      <c r="AN43" s="106"/>
      <c r="AO43" s="91"/>
      <c r="AP43" s="91"/>
      <c r="AQ43" s="91"/>
    </row>
    <row r="44" spans="1:43" s="214" customFormat="1" ht="13.5" thickBot="1">
      <c r="A44" s="356"/>
      <c r="B44" s="387"/>
      <c r="C44" s="355"/>
      <c r="D44" s="356"/>
      <c r="E44" s="183"/>
      <c r="F44" s="183"/>
      <c r="G44" s="183"/>
      <c r="H44" s="183"/>
      <c r="I44" s="183"/>
      <c r="J44" s="183"/>
      <c r="K44" s="183"/>
      <c r="L44" s="183"/>
      <c r="M44" s="183"/>
      <c r="N44" s="303"/>
      <c r="O44" s="303"/>
      <c r="P44" s="303"/>
      <c r="Q44" s="303"/>
      <c r="R44" s="302"/>
      <c r="S44" s="356"/>
      <c r="T44" s="356"/>
      <c r="U44" s="341"/>
      <c r="V44" s="341"/>
      <c r="W44" s="248"/>
      <c r="X44" s="248"/>
      <c r="Y44" s="248"/>
      <c r="Z44" s="91"/>
      <c r="AA44" s="32"/>
      <c r="AB44" s="213"/>
      <c r="AC44" s="213"/>
      <c r="AD44" s="13"/>
      <c r="AE44" s="91"/>
      <c r="AF44" s="91"/>
      <c r="AG44" s="343"/>
      <c r="AH44" s="343"/>
      <c r="AI44" s="343"/>
      <c r="AJ44" s="343"/>
      <c r="AK44" s="343"/>
      <c r="AL44" s="91"/>
      <c r="AM44" s="91"/>
      <c r="AN44" s="91"/>
      <c r="AO44" s="91"/>
      <c r="AP44" s="91"/>
      <c r="AQ44" s="91"/>
    </row>
    <row r="45" spans="1:43" s="214" customFormat="1">
      <c r="A45" s="342">
        <f>A43+1</f>
        <v>2</v>
      </c>
      <c r="B45" s="345" t="str">
        <f>DenStatus!C30</f>
        <v>Outdoorsman</v>
      </c>
      <c r="C45" s="342">
        <v>7</v>
      </c>
      <c r="D45" s="342">
        <v>7</v>
      </c>
      <c r="E45" s="349" t="s">
        <v>321</v>
      </c>
      <c r="F45" s="350"/>
      <c r="G45" s="351"/>
      <c r="H45" s="216">
        <v>1</v>
      </c>
      <c r="I45" s="216">
        <v>2</v>
      </c>
      <c r="J45" s="216" t="s">
        <v>154</v>
      </c>
      <c r="K45" s="216" t="s">
        <v>155</v>
      </c>
      <c r="L45" s="216" t="s">
        <v>156</v>
      </c>
      <c r="M45" s="216">
        <v>4</v>
      </c>
      <c r="N45" s="216">
        <v>5</v>
      </c>
      <c r="O45" s="218"/>
      <c r="P45" s="218"/>
      <c r="Q45" s="218"/>
      <c r="R45" s="219"/>
      <c r="S45" s="342">
        <f>COUNTA(H46:R46)</f>
        <v>0</v>
      </c>
      <c r="T45" s="342">
        <f>IF(SUM(AG45:AG48)&gt;=1,1,0)</f>
        <v>0</v>
      </c>
      <c r="U45" s="340"/>
      <c r="V45" s="340"/>
      <c r="W45" s="246"/>
      <c r="X45" s="246"/>
      <c r="Y45" s="246"/>
      <c r="Z45" s="91"/>
      <c r="AA45" s="32"/>
      <c r="AB45" s="213"/>
      <c r="AC45" s="213"/>
      <c r="AD45" s="13"/>
      <c r="AE45" s="91"/>
      <c r="AF45" s="91"/>
      <c r="AG45" s="342">
        <f>IF(COUNTA(H46:N46)&gt;=7,1,0)</f>
        <v>0</v>
      </c>
      <c r="AH45" s="342"/>
      <c r="AI45" s="342"/>
      <c r="AJ45" s="342"/>
      <c r="AK45" s="342">
        <v>1</v>
      </c>
      <c r="AL45" s="91"/>
      <c r="AM45" s="91"/>
      <c r="AN45" s="91"/>
      <c r="AO45" s="91"/>
      <c r="AP45" s="91"/>
      <c r="AQ45" s="91"/>
    </row>
    <row r="46" spans="1:43" s="214" customFormat="1" ht="13.5" thickBot="1">
      <c r="A46" s="344"/>
      <c r="B46" s="346"/>
      <c r="C46" s="355"/>
      <c r="D46" s="356"/>
      <c r="E46" s="352"/>
      <c r="F46" s="353"/>
      <c r="G46" s="354"/>
      <c r="H46" s="179"/>
      <c r="I46" s="179"/>
      <c r="J46" s="179"/>
      <c r="K46" s="179"/>
      <c r="L46" s="179"/>
      <c r="M46" s="179"/>
      <c r="N46" s="179"/>
      <c r="O46" s="210"/>
      <c r="P46" s="210"/>
      <c r="Q46" s="210"/>
      <c r="R46" s="211"/>
      <c r="S46" s="356"/>
      <c r="T46" s="344"/>
      <c r="U46" s="341"/>
      <c r="V46" s="341"/>
      <c r="W46" s="248"/>
      <c r="X46" s="248"/>
      <c r="Y46" s="248"/>
      <c r="Z46" s="91"/>
      <c r="AA46" s="32"/>
      <c r="AB46" s="213"/>
      <c r="AC46" s="213"/>
      <c r="AD46" s="13"/>
      <c r="AE46" s="91"/>
      <c r="AF46" s="91"/>
      <c r="AG46" s="343"/>
      <c r="AH46" s="343"/>
      <c r="AI46" s="343"/>
      <c r="AJ46" s="343"/>
      <c r="AK46" s="343"/>
      <c r="AL46" s="91"/>
      <c r="AM46" s="91"/>
      <c r="AN46" s="91"/>
      <c r="AO46" s="91"/>
      <c r="AP46" s="91"/>
      <c r="AQ46" s="91"/>
    </row>
    <row r="47" spans="1:43" s="214" customFormat="1">
      <c r="A47" s="328"/>
      <c r="B47" s="347"/>
      <c r="C47" s="342">
        <v>6</v>
      </c>
      <c r="D47" s="342">
        <v>6</v>
      </c>
      <c r="E47" s="349" t="s">
        <v>322</v>
      </c>
      <c r="F47" s="350"/>
      <c r="G47" s="351"/>
      <c r="H47" s="216">
        <v>1</v>
      </c>
      <c r="I47" s="216" t="s">
        <v>150</v>
      </c>
      <c r="J47" s="216" t="s">
        <v>151</v>
      </c>
      <c r="K47" s="216" t="s">
        <v>152</v>
      </c>
      <c r="L47" s="216">
        <v>3</v>
      </c>
      <c r="M47" s="216">
        <v>4</v>
      </c>
      <c r="N47" s="218"/>
      <c r="O47" s="218"/>
      <c r="P47" s="218"/>
      <c r="Q47" s="218"/>
      <c r="R47" s="219"/>
      <c r="S47" s="342">
        <f>COUNTA(H48:R48)</f>
        <v>0</v>
      </c>
      <c r="T47" s="328"/>
      <c r="U47" s="340"/>
      <c r="V47" s="340"/>
      <c r="W47" s="246"/>
      <c r="X47" s="246"/>
      <c r="Y47" s="246"/>
      <c r="Z47" s="91"/>
      <c r="AA47" s="32"/>
      <c r="AB47" s="213"/>
      <c r="AC47" s="213"/>
      <c r="AD47" s="13"/>
      <c r="AE47" s="91"/>
      <c r="AF47" s="91"/>
      <c r="AG47" s="342">
        <f>IF(COUNTA(H48:M48)&gt;=6,1,0)</f>
        <v>0</v>
      </c>
      <c r="AH47" s="342"/>
      <c r="AI47" s="342"/>
      <c r="AJ47" s="342"/>
      <c r="AK47" s="342">
        <v>1</v>
      </c>
      <c r="AL47" s="91"/>
      <c r="AM47" s="91"/>
      <c r="AN47" s="91"/>
      <c r="AO47" s="91"/>
      <c r="AP47" s="91"/>
      <c r="AQ47" s="91"/>
    </row>
    <row r="48" spans="1:43" s="214" customFormat="1" ht="13.5" thickBot="1">
      <c r="A48" s="343"/>
      <c r="B48" s="348"/>
      <c r="C48" s="355"/>
      <c r="D48" s="356"/>
      <c r="E48" s="352"/>
      <c r="F48" s="353"/>
      <c r="G48" s="354"/>
      <c r="H48" s="179"/>
      <c r="I48" s="179"/>
      <c r="J48" s="179"/>
      <c r="K48" s="179"/>
      <c r="L48" s="179"/>
      <c r="M48" s="179"/>
      <c r="N48" s="210"/>
      <c r="O48" s="210"/>
      <c r="P48" s="210"/>
      <c r="Q48" s="210"/>
      <c r="R48" s="211"/>
      <c r="S48" s="356"/>
      <c r="T48" s="343"/>
      <c r="U48" s="341"/>
      <c r="V48" s="341"/>
      <c r="W48" s="248"/>
      <c r="X48" s="248"/>
      <c r="Y48" s="248"/>
      <c r="Z48" s="91"/>
      <c r="AA48" s="32"/>
      <c r="AB48" s="213"/>
      <c r="AC48" s="213"/>
      <c r="AD48" s="13"/>
      <c r="AE48" s="91"/>
      <c r="AF48" s="91"/>
      <c r="AG48" s="343"/>
      <c r="AH48" s="343"/>
      <c r="AI48" s="343"/>
      <c r="AJ48" s="343"/>
      <c r="AK48" s="343"/>
      <c r="AL48" s="91"/>
      <c r="AM48" s="91"/>
      <c r="AN48" s="91"/>
      <c r="AO48" s="91"/>
      <c r="AP48" s="91"/>
      <c r="AQ48" s="91"/>
    </row>
    <row r="49" spans="1:43" s="214" customFormat="1">
      <c r="A49" s="342">
        <f>A45+1</f>
        <v>3</v>
      </c>
      <c r="B49" s="381" t="str">
        <f>DenStatus!C31</f>
        <v>Duty in God in Action</v>
      </c>
      <c r="C49" s="342">
        <v>4</v>
      </c>
      <c r="D49" s="342">
        <v>6</v>
      </c>
      <c r="E49" s="216">
        <v>1</v>
      </c>
      <c r="F49" s="216">
        <v>2</v>
      </c>
      <c r="G49" s="216">
        <v>3</v>
      </c>
      <c r="H49" s="216">
        <v>4</v>
      </c>
      <c r="I49" s="216">
        <v>5</v>
      </c>
      <c r="J49" s="216">
        <v>6</v>
      </c>
      <c r="K49" s="217"/>
      <c r="L49" s="201"/>
      <c r="M49" s="201"/>
      <c r="N49" s="201"/>
      <c r="O49" s="201"/>
      <c r="P49" s="201"/>
      <c r="Q49" s="201"/>
      <c r="R49" s="221"/>
      <c r="S49" s="342">
        <f>COUNTA(E50:R50)</f>
        <v>0</v>
      </c>
      <c r="T49" s="342">
        <f>IF(SUM(AG49:AJ50)&gt;=AK49,1,0)</f>
        <v>0</v>
      </c>
      <c r="U49" s="340"/>
      <c r="V49" s="340"/>
      <c r="W49" s="246"/>
      <c r="X49" s="246"/>
      <c r="Y49" s="246"/>
      <c r="Z49" s="91"/>
      <c r="AA49" s="32"/>
      <c r="AB49" s="213"/>
      <c r="AC49" s="213"/>
      <c r="AD49" s="13"/>
      <c r="AE49" s="91"/>
      <c r="AF49" s="91"/>
      <c r="AG49" s="342">
        <f>IF(COUNTA(E50:F50)&gt;=2,1,0)</f>
        <v>0</v>
      </c>
      <c r="AH49" s="342">
        <f>IF(COUNTA(G50:J50)&gt;=2,1,0)</f>
        <v>0</v>
      </c>
      <c r="AI49" s="342"/>
      <c r="AJ49" s="342"/>
      <c r="AK49" s="342">
        <v>2</v>
      </c>
      <c r="AL49" s="91"/>
      <c r="AM49" s="91"/>
      <c r="AN49" s="91"/>
      <c r="AO49" s="91"/>
      <c r="AP49" s="91"/>
      <c r="AQ49" s="91"/>
    </row>
    <row r="50" spans="1:43" s="214" customFormat="1" ht="13.5" thickBot="1">
      <c r="A50" s="380"/>
      <c r="B50" s="383"/>
      <c r="C50" s="384"/>
      <c r="D50" s="356"/>
      <c r="E50" s="179"/>
      <c r="F50" s="179"/>
      <c r="G50" s="179"/>
      <c r="H50" s="179"/>
      <c r="I50" s="179"/>
      <c r="J50" s="179"/>
      <c r="K50" s="209"/>
      <c r="L50" s="210"/>
      <c r="M50" s="210"/>
      <c r="N50" s="210"/>
      <c r="O50" s="210"/>
      <c r="P50" s="210"/>
      <c r="Q50" s="210"/>
      <c r="R50" s="211"/>
      <c r="S50" s="380"/>
      <c r="T50" s="380"/>
      <c r="U50" s="378"/>
      <c r="V50" s="378"/>
      <c r="W50" s="246"/>
      <c r="X50" s="246"/>
      <c r="Y50" s="246"/>
      <c r="Z50" s="91"/>
      <c r="AA50" s="32"/>
      <c r="AB50" s="213"/>
      <c r="AC50" s="213"/>
      <c r="AD50" s="13"/>
      <c r="AE50" s="91"/>
      <c r="AF50" s="91"/>
      <c r="AG50" s="343"/>
      <c r="AH50" s="343"/>
      <c r="AI50" s="343"/>
      <c r="AJ50" s="343"/>
      <c r="AK50" s="343"/>
      <c r="AL50" s="91"/>
      <c r="AM50" s="91"/>
      <c r="AN50" s="91"/>
      <c r="AO50" s="91"/>
      <c r="AP50" s="91"/>
      <c r="AQ50" s="91"/>
    </row>
    <row r="51" spans="1:43" s="214" customFormat="1">
      <c r="A51" s="342">
        <f>A49+1</f>
        <v>4</v>
      </c>
      <c r="B51" s="381" t="str">
        <f>DenStatus!C32</f>
        <v>Scouting Adventure</v>
      </c>
      <c r="C51" s="342">
        <v>15</v>
      </c>
      <c r="D51" s="342">
        <v>17</v>
      </c>
      <c r="E51" s="219" t="s">
        <v>169</v>
      </c>
      <c r="F51" s="219" t="s">
        <v>170</v>
      </c>
      <c r="G51" s="219" t="s">
        <v>171</v>
      </c>
      <c r="H51" s="194" t="s">
        <v>212</v>
      </c>
      <c r="I51" s="194" t="s">
        <v>213</v>
      </c>
      <c r="J51" s="194" t="s">
        <v>150</v>
      </c>
      <c r="K51" s="221" t="s">
        <v>151</v>
      </c>
      <c r="L51" s="194" t="s">
        <v>152</v>
      </c>
      <c r="M51" s="194" t="s">
        <v>153</v>
      </c>
      <c r="N51" s="194" t="s">
        <v>154</v>
      </c>
      <c r="O51" s="221" t="s">
        <v>155</v>
      </c>
      <c r="P51" s="221" t="s">
        <v>156</v>
      </c>
      <c r="Q51" s="221" t="s">
        <v>157</v>
      </c>
      <c r="R51" s="194">
        <v>4</v>
      </c>
      <c r="S51" s="342">
        <f>SUM(COUNTA(E52:R52)+COUNTA(E54:R54))</f>
        <v>0</v>
      </c>
      <c r="T51" s="342">
        <f>IF(SUM(AG51:AJ54)&gt;=AK51,1,0)</f>
        <v>0</v>
      </c>
      <c r="U51" s="340"/>
      <c r="V51" s="340"/>
      <c r="W51" s="246"/>
      <c r="X51" s="246"/>
      <c r="Y51" s="246"/>
      <c r="Z51" s="91"/>
      <c r="AA51" s="32"/>
      <c r="AB51" s="213"/>
      <c r="AC51" s="213"/>
      <c r="AD51" s="13"/>
      <c r="AE51" s="91"/>
      <c r="AF51" s="91"/>
      <c r="AG51" s="342">
        <f>IF(COUNTA(E52:G52)&gt;=3,1,0)</f>
        <v>0</v>
      </c>
      <c r="AH51" s="342">
        <f>IF((COUNTA(J52:R52)+COUNTA(E54:G54))&gt;=12,1,0)</f>
        <v>0</v>
      </c>
      <c r="AI51" s="342"/>
      <c r="AJ51" s="342"/>
      <c r="AK51" s="342">
        <v>2</v>
      </c>
      <c r="AL51" s="91"/>
      <c r="AM51" s="91"/>
      <c r="AN51" s="91"/>
      <c r="AO51" s="91"/>
      <c r="AP51" s="91"/>
      <c r="AQ51" s="91"/>
    </row>
    <row r="52" spans="1:43" s="214" customFormat="1">
      <c r="A52" s="379"/>
      <c r="B52" s="382"/>
      <c r="C52" s="379"/>
      <c r="D52" s="379"/>
      <c r="E52" s="158"/>
      <c r="F52" s="158"/>
      <c r="G52" s="158"/>
      <c r="H52" s="5"/>
      <c r="I52" s="5"/>
      <c r="J52" s="5"/>
      <c r="K52" s="5"/>
      <c r="L52" s="5"/>
      <c r="M52" s="5"/>
      <c r="N52" s="5"/>
      <c r="O52" s="5"/>
      <c r="P52" s="5"/>
      <c r="Q52" s="5"/>
      <c r="R52" s="5"/>
      <c r="S52" s="379"/>
      <c r="T52" s="379"/>
      <c r="U52" s="385"/>
      <c r="V52" s="385"/>
      <c r="W52" s="246"/>
      <c r="X52" s="246"/>
      <c r="Y52" s="246"/>
      <c r="Z52" s="91"/>
      <c r="AA52" s="32"/>
      <c r="AB52" s="213"/>
      <c r="AC52" s="213"/>
      <c r="AD52" s="13"/>
      <c r="AE52" s="91"/>
      <c r="AF52" s="91"/>
      <c r="AG52" s="328"/>
      <c r="AH52" s="328"/>
      <c r="AI52" s="328"/>
      <c r="AJ52" s="328"/>
      <c r="AK52" s="328"/>
      <c r="AL52" s="91"/>
      <c r="AM52" s="91"/>
      <c r="AN52" s="91"/>
      <c r="AO52" s="91"/>
      <c r="AP52" s="91"/>
      <c r="AQ52" s="91"/>
    </row>
    <row r="53" spans="1:43" s="214" customFormat="1">
      <c r="A53" s="379"/>
      <c r="B53" s="382"/>
      <c r="C53" s="379"/>
      <c r="D53" s="379"/>
      <c r="E53" s="222" t="s">
        <v>200</v>
      </c>
      <c r="F53" s="113" t="s">
        <v>201</v>
      </c>
      <c r="G53" s="113">
        <v>6</v>
      </c>
      <c r="H53" s="195"/>
      <c r="I53" s="159"/>
      <c r="J53" s="159"/>
      <c r="K53" s="159"/>
      <c r="L53" s="159"/>
      <c r="M53" s="159"/>
      <c r="N53" s="159"/>
      <c r="O53" s="159"/>
      <c r="P53" s="159"/>
      <c r="Q53" s="159"/>
      <c r="R53" s="160"/>
      <c r="S53" s="379"/>
      <c r="T53" s="379"/>
      <c r="U53" s="385"/>
      <c r="V53" s="385"/>
      <c r="W53" s="246"/>
      <c r="X53" s="246"/>
      <c r="Y53" s="246"/>
      <c r="Z53" s="91"/>
      <c r="AA53" s="32"/>
      <c r="AB53" s="213"/>
      <c r="AC53" s="213"/>
      <c r="AD53" s="13"/>
      <c r="AE53" s="91"/>
      <c r="AF53" s="91"/>
      <c r="AG53" s="328"/>
      <c r="AH53" s="328"/>
      <c r="AI53" s="328"/>
      <c r="AJ53" s="328"/>
      <c r="AK53" s="328"/>
      <c r="AL53" s="91"/>
      <c r="AM53" s="91"/>
      <c r="AN53" s="91"/>
      <c r="AO53" s="91"/>
      <c r="AP53" s="91"/>
      <c r="AQ53" s="91"/>
    </row>
    <row r="54" spans="1:43" s="214" customFormat="1" ht="13.5" thickBot="1">
      <c r="A54" s="380"/>
      <c r="B54" s="383"/>
      <c r="C54" s="384"/>
      <c r="D54" s="356"/>
      <c r="E54" s="179"/>
      <c r="F54" s="265"/>
      <c r="G54" s="265"/>
      <c r="H54" s="209"/>
      <c r="I54" s="210"/>
      <c r="J54" s="210"/>
      <c r="K54" s="210"/>
      <c r="L54" s="210"/>
      <c r="M54" s="210"/>
      <c r="N54" s="210"/>
      <c r="O54" s="210"/>
      <c r="P54" s="210"/>
      <c r="Q54" s="210"/>
      <c r="R54" s="211"/>
      <c r="S54" s="380"/>
      <c r="T54" s="380"/>
      <c r="U54" s="378"/>
      <c r="V54" s="378"/>
      <c r="W54" s="246"/>
      <c r="X54" s="246"/>
      <c r="Y54" s="246"/>
      <c r="Z54" s="91"/>
      <c r="AA54" s="226"/>
      <c r="AB54" s="213"/>
      <c r="AC54" s="213"/>
      <c r="AD54" s="13"/>
      <c r="AE54" s="91"/>
      <c r="AF54" s="91"/>
      <c r="AG54" s="343"/>
      <c r="AH54" s="343"/>
      <c r="AI54" s="343"/>
      <c r="AJ54" s="343"/>
      <c r="AK54" s="343"/>
      <c r="AL54" s="91"/>
      <c r="AM54" s="91"/>
      <c r="AN54" s="91"/>
      <c r="AO54" s="91"/>
      <c r="AP54" s="91"/>
      <c r="AQ54" s="91"/>
    </row>
    <row r="55" spans="1:43" s="214" customFormat="1">
      <c r="A55" s="220"/>
      <c r="B55" s="262" t="s">
        <v>238</v>
      </c>
      <c r="C55" s="101">
        <f>IF(SUM(T43:T54)&gt;=4,"X",0)</f>
        <v>0</v>
      </c>
      <c r="D55" s="223" t="s">
        <v>284</v>
      </c>
      <c r="E55" s="55"/>
      <c r="F55" s="55"/>
      <c r="G55" s="55"/>
      <c r="H55" s="55"/>
      <c r="I55" s="55"/>
      <c r="J55" s="55"/>
      <c r="K55" s="55"/>
      <c r="L55" s="55"/>
      <c r="M55" s="55"/>
      <c r="N55" s="55"/>
      <c r="O55" s="55"/>
      <c r="P55" s="55"/>
      <c r="Q55" s="55"/>
      <c r="R55" s="55"/>
      <c r="S55" s="55"/>
      <c r="T55" s="55"/>
      <c r="U55" s="224"/>
      <c r="V55" s="225"/>
      <c r="W55" s="225"/>
      <c r="X55" s="225"/>
      <c r="Y55" s="225"/>
      <c r="Z55" s="91"/>
      <c r="AA55" s="226"/>
      <c r="AB55" s="213"/>
      <c r="AC55" s="213"/>
      <c r="AD55" s="13"/>
      <c r="AE55" s="91"/>
      <c r="AF55" s="91"/>
      <c r="AG55" s="91"/>
      <c r="AH55" s="91"/>
      <c r="AI55" s="91"/>
      <c r="AJ55" s="91"/>
      <c r="AK55" s="91"/>
      <c r="AL55" s="91"/>
      <c r="AM55" s="91"/>
      <c r="AN55" s="91"/>
      <c r="AO55" s="91"/>
      <c r="AP55" s="91"/>
      <c r="AQ55" s="91"/>
    </row>
    <row r="56" spans="1:43" s="214" customFormat="1">
      <c r="A56" s="91"/>
      <c r="B56" s="106"/>
      <c r="C56" s="55"/>
      <c r="D56" s="52"/>
      <c r="E56" s="52"/>
      <c r="F56" s="52"/>
      <c r="G56" s="52"/>
      <c r="H56" s="52"/>
      <c r="I56" s="52"/>
      <c r="J56" s="52"/>
      <c r="K56" s="52"/>
      <c r="L56" s="52"/>
      <c r="M56" s="52"/>
      <c r="N56" s="52"/>
      <c r="O56" s="52"/>
      <c r="P56" s="52"/>
      <c r="Q56" s="52"/>
      <c r="R56" s="52"/>
      <c r="S56" s="91"/>
      <c r="T56" s="91"/>
      <c r="U56" s="91"/>
      <c r="V56" s="91"/>
      <c r="W56" s="91"/>
      <c r="X56" s="91"/>
      <c r="Y56" s="91"/>
      <c r="Z56" s="91"/>
      <c r="AA56" s="32"/>
      <c r="AB56" s="213"/>
      <c r="AC56" s="213"/>
      <c r="AD56" s="13"/>
      <c r="AE56" s="91"/>
      <c r="AF56" s="91"/>
      <c r="AG56" s="253" t="s">
        <v>216</v>
      </c>
      <c r="AH56" s="309"/>
      <c r="AI56" s="309"/>
      <c r="AJ56" s="309"/>
      <c r="AK56" s="93"/>
      <c r="AL56" s="91"/>
      <c r="AM56" s="91"/>
      <c r="AN56" s="91"/>
      <c r="AO56" s="91"/>
      <c r="AP56" s="91"/>
      <c r="AQ56" s="91"/>
    </row>
    <row r="57" spans="1:43" s="214" customFormat="1">
      <c r="A57" s="96" t="s">
        <v>214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32"/>
      <c r="AB57" s="213"/>
      <c r="AC57" s="213"/>
      <c r="AD57" s="13"/>
      <c r="AE57" s="91"/>
      <c r="AF57" s="91"/>
      <c r="AG57" s="220" t="s">
        <v>26</v>
      </c>
      <c r="AH57" s="310"/>
      <c r="AI57" s="310"/>
      <c r="AJ57" s="310"/>
      <c r="AK57" s="311"/>
      <c r="AL57" s="91"/>
      <c r="AM57" s="91"/>
      <c r="AN57" s="91"/>
      <c r="AO57" s="91"/>
      <c r="AP57" s="91"/>
      <c r="AQ57" s="91"/>
    </row>
    <row r="58" spans="1:43" s="214" customFormat="1">
      <c r="A58" s="49" t="s">
        <v>5</v>
      </c>
      <c r="B58" s="49"/>
      <c r="C58" s="49" t="s">
        <v>7</v>
      </c>
      <c r="D58" s="49"/>
      <c r="E58" s="227" t="s">
        <v>33</v>
      </c>
      <c r="F58" s="105"/>
      <c r="G58" s="105"/>
      <c r="H58" s="105"/>
      <c r="I58" s="105"/>
      <c r="J58" s="105"/>
      <c r="K58" s="105"/>
      <c r="L58" s="105"/>
      <c r="M58" s="105"/>
      <c r="N58" s="105"/>
      <c r="O58" s="105"/>
      <c r="P58" s="105"/>
      <c r="Q58" s="105"/>
      <c r="R58" s="105"/>
      <c r="S58" s="365" t="s">
        <v>4</v>
      </c>
      <c r="T58" s="366"/>
      <c r="U58" s="366"/>
      <c r="V58" s="367"/>
      <c r="W58" s="242"/>
      <c r="X58" s="242"/>
      <c r="Y58" s="242"/>
      <c r="Z58" s="91"/>
      <c r="AA58" s="226"/>
      <c r="AB58" s="213"/>
      <c r="AC58" s="213"/>
      <c r="AD58" s="13"/>
      <c r="AE58" s="91"/>
      <c r="AF58" s="91"/>
      <c r="AG58" s="119" t="s">
        <v>34</v>
      </c>
      <c r="AH58" s="119" t="s">
        <v>48</v>
      </c>
      <c r="AI58" s="119" t="s">
        <v>165</v>
      </c>
      <c r="AJ58" s="119" t="s">
        <v>211</v>
      </c>
      <c r="AK58" s="119" t="s">
        <v>1</v>
      </c>
      <c r="AL58" s="91"/>
      <c r="AM58" s="91"/>
      <c r="AN58" s="91"/>
      <c r="AO58" s="91"/>
      <c r="AP58" s="91"/>
      <c r="AQ58" s="91"/>
    </row>
    <row r="59" spans="1:43" s="214" customFormat="1">
      <c r="A59" s="50" t="s">
        <v>43</v>
      </c>
      <c r="B59" s="49" t="s">
        <v>40</v>
      </c>
      <c r="C59" s="50" t="s">
        <v>46</v>
      </c>
      <c r="D59" s="228" t="s">
        <v>16</v>
      </c>
      <c r="E59" s="51">
        <v>1</v>
      </c>
      <c r="F59" s="294"/>
      <c r="G59" s="117"/>
      <c r="H59" s="117"/>
      <c r="I59" s="117"/>
      <c r="J59" s="117"/>
      <c r="K59" s="117"/>
      <c r="L59" s="117"/>
      <c r="M59" s="117"/>
      <c r="N59" s="117"/>
      <c r="O59" s="117"/>
      <c r="P59" s="117"/>
      <c r="Q59" s="117"/>
      <c r="R59" s="117"/>
      <c r="S59" s="50" t="s">
        <v>2</v>
      </c>
      <c r="T59" s="50" t="s">
        <v>31</v>
      </c>
      <c r="U59" s="50" t="s">
        <v>24</v>
      </c>
      <c r="V59" s="50" t="s">
        <v>66</v>
      </c>
      <c r="W59" s="55"/>
      <c r="X59" s="55"/>
      <c r="Y59" s="55"/>
      <c r="Z59" s="91"/>
      <c r="AA59" s="226"/>
      <c r="AB59" s="213"/>
      <c r="AC59" s="213"/>
      <c r="AD59" s="13"/>
      <c r="AE59" s="91"/>
      <c r="AF59" s="91"/>
      <c r="AG59" s="148" t="s">
        <v>49</v>
      </c>
      <c r="AH59" s="148" t="s">
        <v>49</v>
      </c>
      <c r="AI59" s="148" t="s">
        <v>49</v>
      </c>
      <c r="AJ59" s="148" t="s">
        <v>49</v>
      </c>
      <c r="AK59" s="148" t="s">
        <v>50</v>
      </c>
      <c r="AL59" s="91"/>
      <c r="AM59" s="91"/>
      <c r="AN59" s="91"/>
      <c r="AO59" s="91"/>
      <c r="AP59" s="91"/>
      <c r="AQ59" s="91"/>
    </row>
    <row r="60" spans="1:43" s="214" customFormat="1" ht="25.5">
      <c r="A60" s="113">
        <v>1</v>
      </c>
      <c r="B60" s="114" t="str">
        <f>DenStatus!C36</f>
        <v>Be Active Den Member for 6 months</v>
      </c>
      <c r="C60" s="113">
        <v>1</v>
      </c>
      <c r="D60" s="229">
        <v>1</v>
      </c>
      <c r="E60" s="158"/>
      <c r="F60" s="229"/>
      <c r="G60" s="230"/>
      <c r="H60" s="230"/>
      <c r="I60" s="230"/>
      <c r="J60" s="230"/>
      <c r="K60" s="230"/>
      <c r="L60" s="230"/>
      <c r="M60" s="230"/>
      <c r="N60" s="230"/>
      <c r="O60" s="230"/>
      <c r="P60" s="230"/>
      <c r="Q60" s="230"/>
      <c r="R60" s="230"/>
      <c r="S60" s="113">
        <f>COUNTA(E60:R60)</f>
        <v>0</v>
      </c>
      <c r="T60" s="113">
        <f>IF(SUM(AG60:AJ60)&gt;=AK60,1,0)</f>
        <v>0</v>
      </c>
      <c r="U60" s="188"/>
      <c r="V60" s="188"/>
      <c r="W60" s="246"/>
      <c r="X60" s="246"/>
      <c r="Y60" s="246"/>
      <c r="Z60" s="91"/>
      <c r="AA60" s="32"/>
      <c r="AB60" s="213"/>
      <c r="AC60" s="213"/>
      <c r="AD60" s="13"/>
      <c r="AE60" s="91"/>
      <c r="AF60" s="91"/>
      <c r="AG60" s="113">
        <f>IF(S60&gt;=C60,1,0)</f>
        <v>0</v>
      </c>
      <c r="AH60" s="113"/>
      <c r="AI60" s="113"/>
      <c r="AJ60" s="113"/>
      <c r="AK60" s="113">
        <v>1</v>
      </c>
      <c r="AL60" s="91"/>
      <c r="AM60" s="91"/>
      <c r="AN60" s="91"/>
      <c r="AO60" s="91"/>
      <c r="AP60" s="91"/>
      <c r="AQ60" s="91"/>
    </row>
    <row r="61" spans="1:43" s="214" customFormat="1" ht="13.5" customHeight="1">
      <c r="A61" s="50">
        <v>2</v>
      </c>
      <c r="B61" s="49" t="str">
        <f>DenStatus!C37</f>
        <v>Child Protection</v>
      </c>
      <c r="C61" s="50">
        <v>1</v>
      </c>
      <c r="D61" s="294">
        <v>1</v>
      </c>
      <c r="E61" s="5"/>
      <c r="F61" s="294"/>
      <c r="G61" s="117"/>
      <c r="H61" s="117"/>
      <c r="I61" s="117"/>
      <c r="J61" s="117"/>
      <c r="K61" s="117"/>
      <c r="L61" s="117"/>
      <c r="M61" s="117"/>
      <c r="N61" s="117"/>
      <c r="O61" s="117"/>
      <c r="P61" s="117"/>
      <c r="Q61" s="117"/>
      <c r="R61" s="117"/>
      <c r="S61" s="50">
        <f>COUNTA(E61:R61)</f>
        <v>0</v>
      </c>
      <c r="T61" s="50">
        <f>IF(SUM(AG61:AJ61)&gt;=AK61,1,0)</f>
        <v>0</v>
      </c>
      <c r="U61" s="13"/>
      <c r="V61" s="13"/>
      <c r="W61" s="249"/>
      <c r="X61" s="249"/>
      <c r="Y61" s="249"/>
      <c r="Z61" s="91"/>
      <c r="AA61" s="32"/>
      <c r="AB61" s="213"/>
      <c r="AC61" s="213"/>
      <c r="AD61" s="13"/>
      <c r="AE61" s="91"/>
      <c r="AF61" s="91"/>
      <c r="AG61" s="50">
        <f>IF(S61&gt;=C61,1,0)</f>
        <v>0</v>
      </c>
      <c r="AH61" s="50"/>
      <c r="AI61" s="50"/>
      <c r="AJ61" s="50"/>
      <c r="AK61" s="50">
        <v>1</v>
      </c>
      <c r="AL61" s="91"/>
      <c r="AM61" s="91"/>
      <c r="AN61" s="91"/>
      <c r="AO61" s="91"/>
      <c r="AP61" s="91"/>
      <c r="AQ61" s="91"/>
    </row>
    <row r="62" spans="1:43" s="214" customFormat="1" ht="12.75" customHeight="1" thickBot="1">
      <c r="A62" s="267">
        <v>3</v>
      </c>
      <c r="B62" s="215" t="str">
        <f>DenStatus!C38</f>
        <v>Cyber Chip</v>
      </c>
      <c r="C62" s="267">
        <v>1</v>
      </c>
      <c r="D62" s="268">
        <v>1</v>
      </c>
      <c r="E62" s="179"/>
      <c r="F62" s="268"/>
      <c r="G62" s="269"/>
      <c r="H62" s="269"/>
      <c r="I62" s="269"/>
      <c r="J62" s="269"/>
      <c r="K62" s="269"/>
      <c r="L62" s="269"/>
      <c r="M62" s="269"/>
      <c r="N62" s="269"/>
      <c r="O62" s="269"/>
      <c r="P62" s="269"/>
      <c r="Q62" s="269"/>
      <c r="R62" s="269"/>
      <c r="S62" s="267">
        <f>COUNTA(E62:R62)</f>
        <v>0</v>
      </c>
      <c r="T62" s="267">
        <f>IF(SUM(AG62:AJ62)&gt;=AK62,1,0)</f>
        <v>0</v>
      </c>
      <c r="U62" s="270"/>
      <c r="V62" s="270"/>
      <c r="W62" s="249"/>
      <c r="X62" s="249"/>
      <c r="Y62" s="249"/>
      <c r="Z62" s="91"/>
      <c r="AA62" s="32"/>
      <c r="AB62" s="213"/>
      <c r="AC62" s="213"/>
      <c r="AD62" s="13"/>
      <c r="AE62" s="91"/>
      <c r="AF62" s="91"/>
      <c r="AG62" s="50">
        <f>IF(S62&gt;=C62,1,0)</f>
        <v>0</v>
      </c>
      <c r="AH62" s="50"/>
      <c r="AI62" s="50"/>
      <c r="AJ62" s="50"/>
      <c r="AK62" s="50">
        <v>1</v>
      </c>
      <c r="AL62" s="91"/>
      <c r="AM62" s="91"/>
      <c r="AN62" s="91"/>
      <c r="AO62" s="91"/>
      <c r="AP62" s="91"/>
      <c r="AQ62" s="271"/>
    </row>
    <row r="63" spans="1:43" s="214" customFormat="1" ht="12.75" customHeight="1" thickTop="1">
      <c r="A63" s="266"/>
      <c r="B63" s="262" t="s">
        <v>239</v>
      </c>
      <c r="C63" s="101">
        <f>IF(SUM(T60:T62)&gt;=3,"X",0)</f>
        <v>0</v>
      </c>
      <c r="D63" s="223" t="s">
        <v>284</v>
      </c>
      <c r="E63" s="52"/>
      <c r="F63" s="55"/>
      <c r="G63" s="55"/>
      <c r="H63" s="55"/>
      <c r="I63" s="55"/>
      <c r="J63" s="55"/>
      <c r="K63" s="55"/>
      <c r="L63" s="55"/>
      <c r="M63" s="55"/>
      <c r="N63" s="55"/>
      <c r="O63" s="55"/>
      <c r="P63" s="55"/>
      <c r="Q63" s="55"/>
      <c r="R63" s="55"/>
      <c r="S63" s="55"/>
      <c r="T63" s="55"/>
      <c r="U63" s="224"/>
      <c r="V63" s="225"/>
      <c r="W63" s="225"/>
      <c r="X63" s="249"/>
      <c r="Y63" s="249"/>
      <c r="Z63" s="91"/>
      <c r="AA63" s="2"/>
      <c r="AB63" s="3"/>
      <c r="AC63" s="3"/>
      <c r="AD63" s="186"/>
      <c r="AE63" s="91"/>
      <c r="AF63" s="91"/>
      <c r="AG63" s="91"/>
      <c r="AH63" s="91"/>
      <c r="AI63" s="91"/>
      <c r="AJ63" s="91"/>
      <c r="AK63" s="91"/>
      <c r="AL63" s="91"/>
      <c r="AM63" s="91"/>
      <c r="AN63" s="119" t="s">
        <v>246</v>
      </c>
      <c r="AO63" s="106"/>
      <c r="AP63" s="106"/>
      <c r="AQ63" s="276" t="s">
        <v>248</v>
      </c>
    </row>
    <row r="64" spans="1:43">
      <c r="A64" s="95"/>
      <c r="B64" s="95"/>
      <c r="C64" s="95"/>
      <c r="D64" s="95"/>
      <c r="E64" s="95"/>
      <c r="F64" s="95"/>
      <c r="G64" s="95"/>
      <c r="H64" s="95"/>
      <c r="I64" s="95"/>
      <c r="J64" s="95"/>
      <c r="K64" s="95"/>
      <c r="L64" s="95"/>
      <c r="M64" s="95"/>
      <c r="N64" s="95"/>
      <c r="O64" s="95"/>
      <c r="P64" s="95"/>
      <c r="Q64" s="95"/>
      <c r="R64" s="95"/>
      <c r="S64" s="95"/>
      <c r="T64" s="95"/>
      <c r="U64" s="95"/>
      <c r="V64" s="95"/>
      <c r="W64" s="119" t="s">
        <v>65</v>
      </c>
      <c r="X64" s="369" t="s">
        <v>252</v>
      </c>
      <c r="Y64" s="370"/>
      <c r="Z64" s="95"/>
      <c r="AA64" s="2"/>
      <c r="AB64" s="3"/>
      <c r="AC64" s="3"/>
      <c r="AD64" s="186"/>
      <c r="AE64" s="95"/>
      <c r="AF64" s="95"/>
      <c r="AG64" s="253" t="s">
        <v>234</v>
      </c>
      <c r="AH64" s="309"/>
      <c r="AI64" s="309"/>
      <c r="AJ64" s="305"/>
      <c r="AK64" s="306"/>
      <c r="AL64" s="95"/>
      <c r="AM64" s="95"/>
      <c r="AN64" s="252" t="s">
        <v>267</v>
      </c>
      <c r="AO64" s="106"/>
      <c r="AP64" s="106"/>
      <c r="AQ64" s="277" t="s">
        <v>256</v>
      </c>
    </row>
    <row r="65" spans="1:43">
      <c r="A65" s="96" t="s">
        <v>240</v>
      </c>
      <c r="B65" s="95"/>
      <c r="C65" s="95"/>
      <c r="D65" s="95"/>
      <c r="E65" s="95"/>
      <c r="F65" s="95"/>
      <c r="G65" s="95"/>
      <c r="H65" s="95"/>
      <c r="I65" s="95"/>
      <c r="J65" s="95"/>
      <c r="K65" s="95"/>
      <c r="L65" s="95"/>
      <c r="M65" s="95"/>
      <c r="N65" s="95"/>
      <c r="O65" s="95"/>
      <c r="P65" s="95"/>
      <c r="Q65" s="95"/>
      <c r="R65" s="95"/>
      <c r="S65" s="95"/>
      <c r="T65" s="95"/>
      <c r="U65" s="95"/>
      <c r="V65" s="95"/>
      <c r="W65" s="191" t="s">
        <v>269</v>
      </c>
      <c r="X65" s="371"/>
      <c r="Y65" s="372"/>
      <c r="Z65" s="95"/>
      <c r="AA65" s="2"/>
      <c r="AB65" s="3"/>
      <c r="AC65" s="3"/>
      <c r="AD65" s="186"/>
      <c r="AE65" s="95"/>
      <c r="AF65" s="95"/>
      <c r="AG65" s="184" t="s">
        <v>26</v>
      </c>
      <c r="AH65" s="307"/>
      <c r="AI65" s="307"/>
      <c r="AJ65" s="307"/>
      <c r="AK65" s="308"/>
      <c r="AL65" s="119" t="s">
        <v>242</v>
      </c>
      <c r="AM65" s="253" t="s">
        <v>243</v>
      </c>
      <c r="AN65" s="252" t="s">
        <v>270</v>
      </c>
      <c r="AO65" s="119" t="s">
        <v>266</v>
      </c>
      <c r="AP65" s="281" t="s">
        <v>268</v>
      </c>
      <c r="AQ65" s="280" t="s">
        <v>257</v>
      </c>
    </row>
    <row r="66" spans="1:43">
      <c r="A66" s="49" t="s">
        <v>55</v>
      </c>
      <c r="B66" s="135"/>
      <c r="C66" s="49" t="s">
        <v>56</v>
      </c>
      <c r="D66" s="135"/>
      <c r="E66" s="138" t="s">
        <v>33</v>
      </c>
      <c r="F66" s="143"/>
      <c r="G66" s="143"/>
      <c r="H66" s="143"/>
      <c r="I66" s="143"/>
      <c r="J66" s="143"/>
      <c r="K66" s="143"/>
      <c r="L66" s="143"/>
      <c r="M66" s="143"/>
      <c r="N66" s="143"/>
      <c r="O66" s="143"/>
      <c r="P66" s="143"/>
      <c r="Q66" s="143"/>
      <c r="R66" s="143"/>
      <c r="S66" s="365" t="s">
        <v>58</v>
      </c>
      <c r="T66" s="366"/>
      <c r="U66" s="366"/>
      <c r="V66" s="367"/>
      <c r="W66" s="257" t="s">
        <v>247</v>
      </c>
      <c r="X66" s="373"/>
      <c r="Y66" s="374"/>
      <c r="Z66" s="95"/>
      <c r="AA66" s="2"/>
      <c r="AB66" s="3"/>
      <c r="AC66" s="3"/>
      <c r="AD66" s="186"/>
      <c r="AE66" s="95"/>
      <c r="AF66" s="95"/>
      <c r="AG66" s="157" t="s">
        <v>34</v>
      </c>
      <c r="AH66" s="119" t="s">
        <v>48</v>
      </c>
      <c r="AI66" s="119" t="s">
        <v>165</v>
      </c>
      <c r="AJ66" s="119" t="s">
        <v>211</v>
      </c>
      <c r="AK66" s="157" t="s">
        <v>1</v>
      </c>
      <c r="AL66" s="252" t="s">
        <v>65</v>
      </c>
      <c r="AM66" s="223" t="s">
        <v>65</v>
      </c>
      <c r="AN66" s="254" t="s">
        <v>250</v>
      </c>
      <c r="AO66" s="252" t="s">
        <v>242</v>
      </c>
      <c r="AP66" s="282" t="s">
        <v>243</v>
      </c>
      <c r="AQ66" s="280" t="s">
        <v>258</v>
      </c>
    </row>
    <row r="67" spans="1:43" ht="13.5" thickBot="1">
      <c r="A67" s="136" t="s">
        <v>43</v>
      </c>
      <c r="B67" s="135" t="s">
        <v>40</v>
      </c>
      <c r="C67" s="136" t="s">
        <v>46</v>
      </c>
      <c r="D67" s="136" t="s">
        <v>16</v>
      </c>
      <c r="E67" s="295"/>
      <c r="F67" s="175"/>
      <c r="G67" s="175"/>
      <c r="H67" s="175"/>
      <c r="I67" s="175"/>
      <c r="J67" s="175"/>
      <c r="K67" s="175"/>
      <c r="L67" s="175"/>
      <c r="M67" s="175"/>
      <c r="N67" s="175"/>
      <c r="O67" s="175"/>
      <c r="P67" s="175"/>
      <c r="Q67" s="175"/>
      <c r="R67" s="175"/>
      <c r="S67" s="136" t="s">
        <v>2</v>
      </c>
      <c r="T67" s="136" t="s">
        <v>31</v>
      </c>
      <c r="U67" s="136" t="s">
        <v>24</v>
      </c>
      <c r="V67" s="50" t="s">
        <v>66</v>
      </c>
      <c r="W67" s="101" t="s">
        <v>249</v>
      </c>
      <c r="X67" s="250" t="s">
        <v>242</v>
      </c>
      <c r="Y67" s="250" t="s">
        <v>243</v>
      </c>
      <c r="Z67" s="95"/>
      <c r="AA67" s="2"/>
      <c r="AB67" s="3"/>
      <c r="AC67" s="3"/>
      <c r="AD67" s="186"/>
      <c r="AE67" s="95"/>
      <c r="AF67" s="95"/>
      <c r="AG67" s="251" t="s">
        <v>49</v>
      </c>
      <c r="AH67" s="148" t="s">
        <v>49</v>
      </c>
      <c r="AI67" s="148" t="s">
        <v>49</v>
      </c>
      <c r="AJ67" s="251" t="s">
        <v>49</v>
      </c>
      <c r="AK67" s="251" t="s">
        <v>50</v>
      </c>
      <c r="AL67" s="148" t="s">
        <v>245</v>
      </c>
      <c r="AM67" s="220" t="s">
        <v>245</v>
      </c>
      <c r="AN67" s="148" t="s">
        <v>251</v>
      </c>
      <c r="AO67" s="148" t="s">
        <v>65</v>
      </c>
      <c r="AP67" s="279" t="s">
        <v>65</v>
      </c>
      <c r="AQ67" s="280" t="s">
        <v>307</v>
      </c>
    </row>
    <row r="68" spans="1:43" ht="14.25" thickTop="1" thickBot="1">
      <c r="A68" s="357">
        <v>1</v>
      </c>
      <c r="B68" s="395" t="str">
        <f>DenStatus!C42</f>
        <v>Adventures in Science</v>
      </c>
      <c r="C68" s="361">
        <v>6</v>
      </c>
      <c r="D68" s="361">
        <v>11</v>
      </c>
      <c r="E68" s="136">
        <v>1</v>
      </c>
      <c r="F68" s="136">
        <v>2</v>
      </c>
      <c r="G68" s="50" t="s">
        <v>154</v>
      </c>
      <c r="H68" s="50" t="s">
        <v>155</v>
      </c>
      <c r="I68" s="50" t="s">
        <v>156</v>
      </c>
      <c r="J68" s="50" t="s">
        <v>157</v>
      </c>
      <c r="K68" s="50" t="s">
        <v>158</v>
      </c>
      <c r="L68" s="50" t="s">
        <v>159</v>
      </c>
      <c r="M68" s="50" t="s">
        <v>160</v>
      </c>
      <c r="N68" s="50" t="s">
        <v>161</v>
      </c>
      <c r="O68" s="50" t="s">
        <v>162</v>
      </c>
      <c r="P68" s="195"/>
      <c r="Q68" s="159"/>
      <c r="R68" s="159"/>
      <c r="S68" s="357">
        <f>COUNTA(E69:R69)</f>
        <v>0</v>
      </c>
      <c r="T68" s="357">
        <f>IF(SUM(AG68:AJ69)&gt;=AK68,1,0)</f>
        <v>0</v>
      </c>
      <c r="U68" s="377"/>
      <c r="V68" s="377"/>
      <c r="W68" s="402" t="str">
        <f>IF(AN68&gt;1,"ERROR",IF(AN68=1,"OK",""))</f>
        <v/>
      </c>
      <c r="X68" s="364"/>
      <c r="Y68" s="364"/>
      <c r="Z68" s="95"/>
      <c r="AA68" s="2"/>
      <c r="AB68" s="3"/>
      <c r="AC68" s="3"/>
      <c r="AD68" s="186"/>
      <c r="AE68" s="95"/>
      <c r="AF68" s="95"/>
      <c r="AG68" s="357">
        <f>IF(COUNTA(E69:F69)&gt;=2,1,0)</f>
        <v>0</v>
      </c>
      <c r="AH68" s="357">
        <f>IF(COUNTA(G69:O69)&gt;=4,1,0)</f>
        <v>0</v>
      </c>
      <c r="AI68" s="357"/>
      <c r="AJ68" s="357"/>
      <c r="AK68" s="357">
        <v>2</v>
      </c>
      <c r="AL68" s="357">
        <f>COUNTA(X68)</f>
        <v>0</v>
      </c>
      <c r="AM68" s="357">
        <f>COUNTA(Y68)</f>
        <v>0</v>
      </c>
      <c r="AN68" s="357">
        <f>SUM(AL68:AM69)</f>
        <v>0</v>
      </c>
      <c r="AO68" s="357">
        <f>IF(AN68&gt;1,0,IF(T68+AL68=2,1,0))</f>
        <v>0</v>
      </c>
      <c r="AP68" s="358">
        <f>IF(AN68&gt;1,0,IF(T68+AM68=2,1,0))</f>
        <v>0</v>
      </c>
      <c r="AQ68" s="278" t="s">
        <v>255</v>
      </c>
    </row>
    <row r="69" spans="1:43" ht="14.25" thickTop="1" thickBot="1">
      <c r="A69" s="394"/>
      <c r="B69" s="348"/>
      <c r="C69" s="343"/>
      <c r="D69" s="343"/>
      <c r="E69" s="179"/>
      <c r="F69" s="179"/>
      <c r="G69" s="179"/>
      <c r="H69" s="179"/>
      <c r="I69" s="179"/>
      <c r="J69" s="179"/>
      <c r="K69" s="179"/>
      <c r="L69" s="179"/>
      <c r="M69" s="179"/>
      <c r="N69" s="179"/>
      <c r="O69" s="179"/>
      <c r="P69" s="196"/>
      <c r="Q69" s="197"/>
      <c r="R69" s="197"/>
      <c r="S69" s="394"/>
      <c r="T69" s="394"/>
      <c r="U69" s="376"/>
      <c r="V69" s="376"/>
      <c r="W69" s="403"/>
      <c r="X69" s="368"/>
      <c r="Y69" s="363"/>
      <c r="Z69" s="95"/>
      <c r="AA69" s="2"/>
      <c r="AB69" s="3"/>
      <c r="AC69" s="3"/>
      <c r="AD69" s="186"/>
      <c r="AE69" s="95"/>
      <c r="AF69" s="95"/>
      <c r="AG69" s="343"/>
      <c r="AH69" s="343"/>
      <c r="AI69" s="343"/>
      <c r="AJ69" s="343"/>
      <c r="AK69" s="343"/>
      <c r="AL69" s="343"/>
      <c r="AM69" s="343"/>
      <c r="AN69" s="343"/>
      <c r="AO69" s="343"/>
      <c r="AP69" s="359"/>
      <c r="AQ69" s="278" t="s">
        <v>244</v>
      </c>
    </row>
    <row r="70" spans="1:43" ht="14.25" thickTop="1" thickBot="1">
      <c r="A70" s="360">
        <f>A68+1</f>
        <v>2</v>
      </c>
      <c r="B70" s="381" t="str">
        <f>DenStatus!C43</f>
        <v>Aquanaut</v>
      </c>
      <c r="C70" s="342">
        <v>6</v>
      </c>
      <c r="D70" s="342">
        <v>9</v>
      </c>
      <c r="E70" s="181">
        <v>1</v>
      </c>
      <c r="F70" s="181">
        <v>2</v>
      </c>
      <c r="G70" s="181">
        <v>3</v>
      </c>
      <c r="H70" s="181">
        <v>4</v>
      </c>
      <c r="I70" s="181">
        <v>5</v>
      </c>
      <c r="J70" s="181">
        <v>6</v>
      </c>
      <c r="K70" s="181">
        <v>7</v>
      </c>
      <c r="L70" s="181">
        <v>8</v>
      </c>
      <c r="M70" s="181">
        <v>9</v>
      </c>
      <c r="N70" s="198"/>
      <c r="O70" s="199"/>
      <c r="P70" s="199"/>
      <c r="Q70" s="199"/>
      <c r="R70" s="199"/>
      <c r="S70" s="360">
        <f>COUNTA(E71:R71)</f>
        <v>0</v>
      </c>
      <c r="T70" s="360">
        <f>IF(SUM(AG70:AJ71)&gt;=AK70,1,0)</f>
        <v>0</v>
      </c>
      <c r="U70" s="375"/>
      <c r="V70" s="375"/>
      <c r="W70" s="402" t="str">
        <f>IF(AN70&gt;1,"ERROR",IF(AN70=1,"OK",""))</f>
        <v/>
      </c>
      <c r="X70" s="362"/>
      <c r="Y70" s="362"/>
      <c r="Z70" s="95"/>
      <c r="AA70" s="32"/>
      <c r="AB70" s="3"/>
      <c r="AC70" s="3"/>
      <c r="AD70" s="186"/>
      <c r="AE70" s="95"/>
      <c r="AF70" s="95"/>
      <c r="AG70" s="360">
        <f>IF(COUNTA(E71:H71)&gt;=4,1,0)</f>
        <v>0</v>
      </c>
      <c r="AH70" s="342">
        <f>IF(COUNTA(I71:M71)&gt;=2,1,0)</f>
        <v>0</v>
      </c>
      <c r="AI70" s="360"/>
      <c r="AJ70" s="360"/>
      <c r="AK70" s="360">
        <v>2</v>
      </c>
      <c r="AL70" s="360">
        <f>COUNTA(X70)</f>
        <v>0</v>
      </c>
      <c r="AM70" s="360">
        <f>COUNTA(Y70)</f>
        <v>0</v>
      </c>
      <c r="AN70" s="360">
        <f>SUM(AL70:AM71)</f>
        <v>0</v>
      </c>
      <c r="AO70" s="360">
        <f>IF(AN70&gt;1,0,IF(T70+AL70=2,1,0))</f>
        <v>0</v>
      </c>
      <c r="AP70" s="408">
        <f>IF(AN70&gt;1,0,IF(T70+AM70=2,1,0))</f>
        <v>0</v>
      </c>
      <c r="AQ70" s="291"/>
    </row>
    <row r="71" spans="1:43" ht="13.5" thickBot="1">
      <c r="A71" s="394"/>
      <c r="B71" s="396"/>
      <c r="C71" s="394"/>
      <c r="D71" s="394"/>
      <c r="E71" s="179"/>
      <c r="F71" s="179"/>
      <c r="G71" s="179"/>
      <c r="H71" s="179"/>
      <c r="I71" s="179"/>
      <c r="J71" s="179"/>
      <c r="K71" s="179"/>
      <c r="L71" s="179"/>
      <c r="M71" s="179"/>
      <c r="N71" s="196"/>
      <c r="O71" s="197"/>
      <c r="P71" s="197"/>
      <c r="Q71" s="197"/>
      <c r="R71" s="197"/>
      <c r="S71" s="394"/>
      <c r="T71" s="394"/>
      <c r="U71" s="376"/>
      <c r="V71" s="376"/>
      <c r="W71" s="403"/>
      <c r="X71" s="368"/>
      <c r="Y71" s="363"/>
      <c r="Z71" s="95"/>
      <c r="AA71" s="32"/>
      <c r="AB71" s="3"/>
      <c r="AC71" s="3"/>
      <c r="AD71" s="186"/>
      <c r="AE71" s="95"/>
      <c r="AF71" s="95"/>
      <c r="AG71" s="343"/>
      <c r="AH71" s="343"/>
      <c r="AI71" s="343"/>
      <c r="AJ71" s="343"/>
      <c r="AK71" s="343"/>
      <c r="AL71" s="343"/>
      <c r="AM71" s="343"/>
      <c r="AN71" s="343"/>
      <c r="AO71" s="343"/>
      <c r="AP71" s="409"/>
      <c r="AQ71" s="290"/>
    </row>
    <row r="72" spans="1:43" ht="13.5" thickBot="1">
      <c r="A72" s="360">
        <f>A70+1</f>
        <v>3</v>
      </c>
      <c r="B72" s="381" t="str">
        <f>DenStatus!C44</f>
        <v>Art Explosion</v>
      </c>
      <c r="C72" s="342">
        <v>4</v>
      </c>
      <c r="D72" s="342">
        <v>9</v>
      </c>
      <c r="E72" s="181">
        <v>1</v>
      </c>
      <c r="F72" s="181">
        <v>2</v>
      </c>
      <c r="G72" s="182" t="s">
        <v>154</v>
      </c>
      <c r="H72" s="182" t="s">
        <v>155</v>
      </c>
      <c r="I72" s="182" t="s">
        <v>156</v>
      </c>
      <c r="J72" s="182" t="s">
        <v>157</v>
      </c>
      <c r="K72" s="182" t="s">
        <v>158</v>
      </c>
      <c r="L72" s="182" t="s">
        <v>159</v>
      </c>
      <c r="M72" s="182" t="s">
        <v>160</v>
      </c>
      <c r="N72" s="200"/>
      <c r="O72" s="201"/>
      <c r="P72" s="201"/>
      <c r="Q72" s="201"/>
      <c r="R72" s="201"/>
      <c r="S72" s="360">
        <f>COUNTA(E73:R73)</f>
        <v>0</v>
      </c>
      <c r="T72" s="360">
        <f>IF(SUM(AG72:AJ73)&gt;=AK72,1,0)</f>
        <v>0</v>
      </c>
      <c r="U72" s="375"/>
      <c r="V72" s="375"/>
      <c r="W72" s="402" t="str">
        <f>IF(AN72&gt;1,"ERROR",IF(AN72=1,"OK",""))</f>
        <v/>
      </c>
      <c r="X72" s="362"/>
      <c r="Y72" s="362"/>
      <c r="Z72" s="95"/>
      <c r="AA72" s="2"/>
      <c r="AB72" s="3"/>
      <c r="AC72" s="3"/>
      <c r="AD72" s="186"/>
      <c r="AE72" s="95"/>
      <c r="AF72" s="95"/>
      <c r="AG72" s="360">
        <f>IF(COUNTA(E73:F73)&gt;=2,1,0)</f>
        <v>0</v>
      </c>
      <c r="AH72" s="360">
        <f>IF(COUNTA(G73:M73)&gt;=2,1,0)</f>
        <v>0</v>
      </c>
      <c r="AI72" s="360"/>
      <c r="AJ72" s="360"/>
      <c r="AK72" s="360">
        <v>2</v>
      </c>
      <c r="AL72" s="360">
        <f>COUNTA(X72)</f>
        <v>0</v>
      </c>
      <c r="AM72" s="360">
        <f>COUNTA(Y72)</f>
        <v>0</v>
      </c>
      <c r="AN72" s="360">
        <f>SUM(AL72:AM73)</f>
        <v>0</v>
      </c>
      <c r="AO72" s="360">
        <f>IF(AN72&gt;1,0,IF(T72+AL72=2,1,0))</f>
        <v>0</v>
      </c>
      <c r="AP72" s="360">
        <f>IF(AN72&gt;1,0,IF(T72+AM72=2,1,0))</f>
        <v>0</v>
      </c>
      <c r="AQ72" s="95"/>
    </row>
    <row r="73" spans="1:43" ht="13.5" thickBot="1">
      <c r="A73" s="394"/>
      <c r="B73" s="396"/>
      <c r="C73" s="394"/>
      <c r="D73" s="394"/>
      <c r="E73" s="179"/>
      <c r="F73" s="179"/>
      <c r="G73" s="179"/>
      <c r="H73" s="179"/>
      <c r="I73" s="179"/>
      <c r="J73" s="179"/>
      <c r="K73" s="179"/>
      <c r="L73" s="179"/>
      <c r="M73" s="179"/>
      <c r="N73" s="202"/>
      <c r="O73" s="312"/>
      <c r="P73" s="312"/>
      <c r="Q73" s="312"/>
      <c r="R73" s="312"/>
      <c r="S73" s="394"/>
      <c r="T73" s="394"/>
      <c r="U73" s="376"/>
      <c r="V73" s="376"/>
      <c r="W73" s="403"/>
      <c r="X73" s="368"/>
      <c r="Y73" s="363"/>
      <c r="Z73" s="95"/>
      <c r="AA73" s="2"/>
      <c r="AB73" s="3"/>
      <c r="AC73" s="3"/>
      <c r="AD73" s="186"/>
      <c r="AE73" s="95"/>
      <c r="AF73" s="95"/>
      <c r="AG73" s="343"/>
      <c r="AH73" s="343"/>
      <c r="AI73" s="343"/>
      <c r="AJ73" s="343"/>
      <c r="AK73" s="343"/>
      <c r="AL73" s="343"/>
      <c r="AM73" s="343"/>
      <c r="AN73" s="343"/>
      <c r="AO73" s="343"/>
      <c r="AP73" s="343"/>
      <c r="AQ73" s="95"/>
    </row>
    <row r="74" spans="1:43" ht="13.5" thickBot="1">
      <c r="A74" s="360">
        <f>A72+1</f>
        <v>4</v>
      </c>
      <c r="B74" s="381" t="str">
        <f>DenStatus!C45</f>
        <v>Aware and Care</v>
      </c>
      <c r="C74" s="342">
        <v>5</v>
      </c>
      <c r="D74" s="342">
        <v>11</v>
      </c>
      <c r="E74" s="182">
        <v>1</v>
      </c>
      <c r="F74" s="182">
        <v>2</v>
      </c>
      <c r="G74" s="182">
        <v>3</v>
      </c>
      <c r="H74" s="182" t="s">
        <v>163</v>
      </c>
      <c r="I74" s="182" t="s">
        <v>164</v>
      </c>
      <c r="J74" s="182" t="s">
        <v>179</v>
      </c>
      <c r="K74" s="182" t="s">
        <v>180</v>
      </c>
      <c r="L74" s="182" t="s">
        <v>181</v>
      </c>
      <c r="M74" s="182" t="s">
        <v>182</v>
      </c>
      <c r="N74" s="182" t="s">
        <v>183</v>
      </c>
      <c r="O74" s="182" t="s">
        <v>184</v>
      </c>
      <c r="P74" s="201"/>
      <c r="Q74" s="201"/>
      <c r="R74" s="201"/>
      <c r="S74" s="360">
        <f>COUNTA(E75:R75)</f>
        <v>0</v>
      </c>
      <c r="T74" s="360">
        <f>IF(SUM(AG74:AJ75)&gt;=AK74,1,0)</f>
        <v>0</v>
      </c>
      <c r="U74" s="375"/>
      <c r="V74" s="375"/>
      <c r="W74" s="402" t="str">
        <f>IF(AN74&gt;1,"ERROR",IF(AN74=1,"OK",""))</f>
        <v/>
      </c>
      <c r="X74" s="362"/>
      <c r="Y74" s="362"/>
      <c r="Z74" s="95"/>
      <c r="AA74" s="2"/>
      <c r="AB74" s="3"/>
      <c r="AC74" s="3"/>
      <c r="AD74" s="186"/>
      <c r="AE74" s="95"/>
      <c r="AF74" s="95"/>
      <c r="AG74" s="360">
        <f>IF(COUNTA(E75:G75)&gt;=3,1,0)</f>
        <v>0</v>
      </c>
      <c r="AH74" s="360">
        <f>IF(COUNTA(H75:O75)&gt;=2,1,0)</f>
        <v>0</v>
      </c>
      <c r="AI74" s="360"/>
      <c r="AJ74" s="360"/>
      <c r="AK74" s="360">
        <v>2</v>
      </c>
      <c r="AL74" s="360">
        <f>COUNTA(X74)</f>
        <v>0</v>
      </c>
      <c r="AM74" s="360">
        <f>COUNTA(Y74)</f>
        <v>0</v>
      </c>
      <c r="AN74" s="360">
        <f>SUM(AL74:AM75)</f>
        <v>0</v>
      </c>
      <c r="AO74" s="360">
        <f>IF(AN74&gt;1,0,IF(T74+AL74=2,1,0))</f>
        <v>0</v>
      </c>
      <c r="AP74" s="360">
        <f>IF(AN74&gt;1,0,IF(T74+AM74=2,1,0))</f>
        <v>0</v>
      </c>
      <c r="AQ74" s="95"/>
    </row>
    <row r="75" spans="1:43" ht="13.5" thickBot="1">
      <c r="A75" s="394"/>
      <c r="B75" s="396"/>
      <c r="C75" s="394"/>
      <c r="D75" s="394"/>
      <c r="E75" s="179"/>
      <c r="F75" s="179"/>
      <c r="G75" s="179"/>
      <c r="H75" s="179"/>
      <c r="I75" s="179"/>
      <c r="J75" s="179"/>
      <c r="K75" s="179"/>
      <c r="L75" s="179"/>
      <c r="M75" s="179"/>
      <c r="N75" s="179"/>
      <c r="O75" s="179"/>
      <c r="P75" s="312"/>
      <c r="Q75" s="312"/>
      <c r="R75" s="312"/>
      <c r="S75" s="394"/>
      <c r="T75" s="394"/>
      <c r="U75" s="376"/>
      <c r="V75" s="376"/>
      <c r="W75" s="403"/>
      <c r="X75" s="368"/>
      <c r="Y75" s="363"/>
      <c r="Z75" s="95"/>
      <c r="AA75" s="2"/>
      <c r="AB75" s="3"/>
      <c r="AC75" s="3"/>
      <c r="AD75" s="186"/>
      <c r="AE75" s="95"/>
      <c r="AF75" s="95"/>
      <c r="AG75" s="343"/>
      <c r="AH75" s="343"/>
      <c r="AI75" s="343"/>
      <c r="AJ75" s="343"/>
      <c r="AK75" s="343"/>
      <c r="AL75" s="343"/>
      <c r="AM75" s="343"/>
      <c r="AN75" s="343"/>
      <c r="AO75" s="343"/>
      <c r="AP75" s="343"/>
      <c r="AQ75" s="95"/>
    </row>
    <row r="76" spans="1:43" ht="13.5" thickBot="1">
      <c r="A76" s="360">
        <f>A74+1</f>
        <v>5</v>
      </c>
      <c r="B76" s="381" t="str">
        <f>DenStatus!C46</f>
        <v>Build It</v>
      </c>
      <c r="C76" s="342">
        <v>4</v>
      </c>
      <c r="D76" s="342">
        <v>4</v>
      </c>
      <c r="E76" s="181">
        <v>1</v>
      </c>
      <c r="F76" s="181">
        <v>2</v>
      </c>
      <c r="G76" s="181">
        <v>3</v>
      </c>
      <c r="H76" s="181">
        <v>4</v>
      </c>
      <c r="I76" s="198"/>
      <c r="J76" s="199"/>
      <c r="K76" s="199"/>
      <c r="L76" s="199"/>
      <c r="M76" s="199"/>
      <c r="N76" s="199"/>
      <c r="O76" s="199"/>
      <c r="P76" s="199"/>
      <c r="Q76" s="199"/>
      <c r="R76" s="199"/>
      <c r="S76" s="360">
        <f>COUNTA(E77:R77)</f>
        <v>0</v>
      </c>
      <c r="T76" s="360">
        <f>IF(SUM(AG76:AJ77)&gt;=AK76,1,0)</f>
        <v>0</v>
      </c>
      <c r="U76" s="375"/>
      <c r="V76" s="375"/>
      <c r="W76" s="402" t="str">
        <f>IF(AN76&gt;1,"ERROR",IF(AN76=1,"OK",""))</f>
        <v/>
      </c>
      <c r="X76" s="362"/>
      <c r="Y76" s="362"/>
      <c r="Z76" s="95"/>
      <c r="AA76" s="2"/>
      <c r="AB76" s="3"/>
      <c r="AC76" s="3"/>
      <c r="AD76" s="186"/>
      <c r="AE76" s="95"/>
      <c r="AF76" s="95"/>
      <c r="AG76" s="360">
        <f>IF(COUNTA(E77:H77)&gt;=4,1,0)</f>
        <v>0</v>
      </c>
      <c r="AH76" s="360"/>
      <c r="AI76" s="360"/>
      <c r="AJ76" s="360"/>
      <c r="AK76" s="360">
        <v>1</v>
      </c>
      <c r="AL76" s="360">
        <f>COUNTA(X76)</f>
        <v>0</v>
      </c>
      <c r="AM76" s="360">
        <f>COUNTA(Y76)</f>
        <v>0</v>
      </c>
      <c r="AN76" s="360">
        <f>SUM(AL76:AM77)</f>
        <v>0</v>
      </c>
      <c r="AO76" s="360">
        <f>IF(AN76&gt;1,0,IF(T76+AL76=2,1,0))</f>
        <v>0</v>
      </c>
      <c r="AP76" s="360">
        <f>IF(AN76&gt;1,0,IF(T76+AM76=2,1,0))</f>
        <v>0</v>
      </c>
      <c r="AQ76" s="95"/>
    </row>
    <row r="77" spans="1:43" ht="13.5" thickBot="1">
      <c r="A77" s="394"/>
      <c r="B77" s="396"/>
      <c r="C77" s="394"/>
      <c r="D77" s="394"/>
      <c r="E77" s="179"/>
      <c r="F77" s="179"/>
      <c r="G77" s="179"/>
      <c r="H77" s="179"/>
      <c r="I77" s="196"/>
      <c r="J77" s="197"/>
      <c r="K77" s="197"/>
      <c r="L77" s="197"/>
      <c r="M77" s="197"/>
      <c r="N77" s="197"/>
      <c r="O77" s="197"/>
      <c r="P77" s="197"/>
      <c r="Q77" s="197"/>
      <c r="R77" s="197"/>
      <c r="S77" s="394"/>
      <c r="T77" s="394"/>
      <c r="U77" s="376"/>
      <c r="V77" s="376"/>
      <c r="W77" s="403"/>
      <c r="X77" s="368"/>
      <c r="Y77" s="363"/>
      <c r="Z77" s="95"/>
      <c r="AA77" s="2"/>
      <c r="AB77" s="3"/>
      <c r="AC77" s="3"/>
      <c r="AD77" s="186"/>
      <c r="AE77" s="95"/>
      <c r="AF77" s="95"/>
      <c r="AG77" s="343"/>
      <c r="AH77" s="343"/>
      <c r="AI77" s="343"/>
      <c r="AJ77" s="343"/>
      <c r="AK77" s="343"/>
      <c r="AL77" s="343"/>
      <c r="AM77" s="343"/>
      <c r="AN77" s="343"/>
      <c r="AO77" s="343"/>
      <c r="AP77" s="343"/>
      <c r="AQ77" s="95"/>
    </row>
    <row r="78" spans="1:43" ht="13.5" thickBot="1">
      <c r="A78" s="360">
        <f>A76+1</f>
        <v>6</v>
      </c>
      <c r="B78" s="381" t="str">
        <f>DenStatus!C47</f>
        <v>Build My Own Hero</v>
      </c>
      <c r="C78" s="342">
        <v>4</v>
      </c>
      <c r="D78" s="342">
        <v>6</v>
      </c>
      <c r="E78" s="181">
        <v>1</v>
      </c>
      <c r="F78" s="181">
        <v>2</v>
      </c>
      <c r="G78" s="181">
        <v>3</v>
      </c>
      <c r="H78" s="181">
        <v>4</v>
      </c>
      <c r="I78" s="181">
        <v>5</v>
      </c>
      <c r="J78" s="181">
        <v>6</v>
      </c>
      <c r="K78" s="198"/>
      <c r="L78" s="199"/>
      <c r="M78" s="199"/>
      <c r="N78" s="199"/>
      <c r="O78" s="199"/>
      <c r="P78" s="199"/>
      <c r="Q78" s="199"/>
      <c r="R78" s="199"/>
      <c r="S78" s="360">
        <f>COUNTA(E79:R79)</f>
        <v>0</v>
      </c>
      <c r="T78" s="360">
        <f>IF(SUM(AG78:AJ79)&gt;=AK78,1,0)</f>
        <v>0</v>
      </c>
      <c r="U78" s="375"/>
      <c r="V78" s="375"/>
      <c r="W78" s="402" t="str">
        <f>IF(AN78&gt;1,"ERROR",IF(AN78=1,"OK",""))</f>
        <v/>
      </c>
      <c r="X78" s="362"/>
      <c r="Y78" s="362"/>
      <c r="Z78" s="95"/>
      <c r="AA78" s="2"/>
      <c r="AB78" s="3"/>
      <c r="AC78" s="3"/>
      <c r="AD78" s="186"/>
      <c r="AE78" s="95"/>
      <c r="AF78" s="95"/>
      <c r="AG78" s="360">
        <f>IF(COUNTA(E79:G79)&gt;=3,1,0)</f>
        <v>0</v>
      </c>
      <c r="AH78" s="360">
        <f>IF(COUNTA(H79:J79)&gt;=1,1,0)</f>
        <v>0</v>
      </c>
      <c r="AI78" s="360"/>
      <c r="AJ78" s="360"/>
      <c r="AK78" s="360">
        <v>2</v>
      </c>
      <c r="AL78" s="360">
        <f>COUNTA(X78)</f>
        <v>0</v>
      </c>
      <c r="AM78" s="360">
        <f>COUNTA(Y78)</f>
        <v>0</v>
      </c>
      <c r="AN78" s="360">
        <f>SUM(AL78:AM79)</f>
        <v>0</v>
      </c>
      <c r="AO78" s="360">
        <f>IF(AN78&gt;1,0,IF(T78+AL78=2,1,0))</f>
        <v>0</v>
      </c>
      <c r="AP78" s="360">
        <f>IF(AN78&gt;1,0,IF(T78+AM78=2,1,0))</f>
        <v>0</v>
      </c>
      <c r="AQ78" s="95"/>
    </row>
    <row r="79" spans="1:43" ht="13.5" thickBot="1">
      <c r="A79" s="394"/>
      <c r="B79" s="396"/>
      <c r="C79" s="394"/>
      <c r="D79" s="394"/>
      <c r="E79" s="179"/>
      <c r="F79" s="179"/>
      <c r="G79" s="179"/>
      <c r="H79" s="179"/>
      <c r="I79" s="179"/>
      <c r="J79" s="179"/>
      <c r="K79" s="196"/>
      <c r="L79" s="197"/>
      <c r="M79" s="197"/>
      <c r="N79" s="197"/>
      <c r="O79" s="197"/>
      <c r="P79" s="197"/>
      <c r="Q79" s="197"/>
      <c r="R79" s="197"/>
      <c r="S79" s="394"/>
      <c r="T79" s="394"/>
      <c r="U79" s="376"/>
      <c r="V79" s="376"/>
      <c r="W79" s="403"/>
      <c r="X79" s="368"/>
      <c r="Y79" s="363"/>
      <c r="Z79" s="95"/>
      <c r="AA79" s="2"/>
      <c r="AB79" s="3"/>
      <c r="AC79" s="3"/>
      <c r="AD79" s="186"/>
      <c r="AE79" s="95"/>
      <c r="AF79" s="95"/>
      <c r="AG79" s="343"/>
      <c r="AH79" s="343"/>
      <c r="AI79" s="343"/>
      <c r="AJ79" s="343"/>
      <c r="AK79" s="343"/>
      <c r="AL79" s="343"/>
      <c r="AM79" s="343"/>
      <c r="AN79" s="343"/>
      <c r="AO79" s="343"/>
      <c r="AP79" s="343"/>
      <c r="AQ79" s="95"/>
    </row>
    <row r="80" spans="1:43" ht="13.5" thickBot="1">
      <c r="A80" s="360">
        <f>A78+1</f>
        <v>7</v>
      </c>
      <c r="B80" s="381" t="str">
        <f>DenStatus!C48</f>
        <v>Castaway</v>
      </c>
      <c r="C80" s="342">
        <v>6</v>
      </c>
      <c r="D80" s="342">
        <v>7</v>
      </c>
      <c r="E80" s="182" t="s">
        <v>169</v>
      </c>
      <c r="F80" s="182" t="s">
        <v>170</v>
      </c>
      <c r="G80" s="182" t="s">
        <v>171</v>
      </c>
      <c r="H80" s="182" t="s">
        <v>150</v>
      </c>
      <c r="I80" s="182" t="s">
        <v>151</v>
      </c>
      <c r="J80" s="182" t="s">
        <v>152</v>
      </c>
      <c r="K80" s="182" t="s">
        <v>153</v>
      </c>
      <c r="L80" s="199"/>
      <c r="M80" s="199"/>
      <c r="N80" s="199"/>
      <c r="O80" s="199"/>
      <c r="P80" s="199"/>
      <c r="Q80" s="199"/>
      <c r="R80" s="199"/>
      <c r="S80" s="360">
        <f>COUNTA(E81:R81)</f>
        <v>0</v>
      </c>
      <c r="T80" s="360">
        <f>IF(SUM(AG80:AJ81)&gt;=AK80,1,0)</f>
        <v>0</v>
      </c>
      <c r="U80" s="375"/>
      <c r="V80" s="375"/>
      <c r="W80" s="402" t="str">
        <f>IF(AN80&gt;1,"ERROR",IF(AN80=1,"OK",""))</f>
        <v/>
      </c>
      <c r="X80" s="362"/>
      <c r="Y80" s="362"/>
      <c r="Z80" s="95"/>
      <c r="AA80" s="2"/>
      <c r="AB80" s="3"/>
      <c r="AC80" s="3"/>
      <c r="AD80" s="186"/>
      <c r="AE80" s="95"/>
      <c r="AF80" s="95"/>
      <c r="AG80" s="360">
        <f>IF(COUNTA(E81)&gt;=1,1,0)</f>
        <v>0</v>
      </c>
      <c r="AH80" s="360">
        <f>IF(COUNTA(F81:G81)&gt;=1,1,0)</f>
        <v>0</v>
      </c>
      <c r="AI80" s="360">
        <f>IF(COUNTA(H81:K81)&gt;=4,1,0)</f>
        <v>0</v>
      </c>
      <c r="AJ80" s="360"/>
      <c r="AK80" s="360">
        <v>3</v>
      </c>
      <c r="AL80" s="360">
        <f>COUNTA(X80)</f>
        <v>0</v>
      </c>
      <c r="AM80" s="360">
        <f>COUNTA(Y80)</f>
        <v>0</v>
      </c>
      <c r="AN80" s="360">
        <f>SUM(AL80:AM81)</f>
        <v>0</v>
      </c>
      <c r="AO80" s="360">
        <f>IF(AN80&gt;1,0,IF(T80+AL80=2,1,0))</f>
        <v>0</v>
      </c>
      <c r="AP80" s="360">
        <f>IF(AN80&gt;1,0,IF(T80+AM80=2,1,0))</f>
        <v>0</v>
      </c>
      <c r="AQ80" s="95"/>
    </row>
    <row r="81" spans="1:43" ht="13.5" thickBot="1">
      <c r="A81" s="394"/>
      <c r="B81" s="396"/>
      <c r="C81" s="394"/>
      <c r="D81" s="394"/>
      <c r="E81" s="179"/>
      <c r="F81" s="179"/>
      <c r="G81" s="179"/>
      <c r="H81" s="179"/>
      <c r="I81" s="179"/>
      <c r="J81" s="179"/>
      <c r="K81" s="179"/>
      <c r="L81" s="197"/>
      <c r="M81" s="197"/>
      <c r="N81" s="197"/>
      <c r="O81" s="197"/>
      <c r="P81" s="197"/>
      <c r="Q81" s="197"/>
      <c r="R81" s="197"/>
      <c r="S81" s="394"/>
      <c r="T81" s="394"/>
      <c r="U81" s="376"/>
      <c r="V81" s="376"/>
      <c r="W81" s="403"/>
      <c r="X81" s="368"/>
      <c r="Y81" s="363"/>
      <c r="Z81" s="95"/>
      <c r="AA81" s="2"/>
      <c r="AB81" s="3"/>
      <c r="AC81" s="3"/>
      <c r="AD81" s="186"/>
      <c r="AE81" s="95"/>
      <c r="AF81" s="95"/>
      <c r="AG81" s="343"/>
      <c r="AH81" s="343"/>
      <c r="AI81" s="343"/>
      <c r="AJ81" s="343"/>
      <c r="AK81" s="343"/>
      <c r="AL81" s="343"/>
      <c r="AM81" s="343"/>
      <c r="AN81" s="343"/>
      <c r="AO81" s="343"/>
      <c r="AP81" s="343"/>
      <c r="AQ81" s="95"/>
    </row>
    <row r="82" spans="1:43" ht="13.5" thickBot="1">
      <c r="A82" s="360">
        <f>A80+1</f>
        <v>8</v>
      </c>
      <c r="B82" s="381" t="str">
        <f>DenStatus!C49</f>
        <v>Earth Rocks!</v>
      </c>
      <c r="C82" s="342">
        <v>11</v>
      </c>
      <c r="D82" s="342">
        <v>11</v>
      </c>
      <c r="E82" s="182" t="s">
        <v>169</v>
      </c>
      <c r="F82" s="182" t="s">
        <v>170</v>
      </c>
      <c r="G82" s="182">
        <v>2</v>
      </c>
      <c r="H82" s="182" t="s">
        <v>154</v>
      </c>
      <c r="I82" s="182" t="s">
        <v>155</v>
      </c>
      <c r="J82" s="182" t="s">
        <v>156</v>
      </c>
      <c r="K82" s="182" t="s">
        <v>163</v>
      </c>
      <c r="L82" s="182" t="s">
        <v>164</v>
      </c>
      <c r="M82" s="182">
        <v>5</v>
      </c>
      <c r="N82" s="182" t="s">
        <v>176</v>
      </c>
      <c r="O82" s="182" t="s">
        <v>177</v>
      </c>
      <c r="P82" s="199"/>
      <c r="Q82" s="199"/>
      <c r="R82" s="221"/>
      <c r="S82" s="360">
        <f>COUNTA(E83:R83)</f>
        <v>0</v>
      </c>
      <c r="T82" s="360">
        <f>IF(SUM(AG82:AJ83)&gt;=AK82,1,0)</f>
        <v>0</v>
      </c>
      <c r="U82" s="340"/>
      <c r="V82" s="375"/>
      <c r="W82" s="404" t="str">
        <f>IF(AN82&gt;1,"ERROR",IF(AN82=1,"OK",""))</f>
        <v/>
      </c>
      <c r="X82" s="362"/>
      <c r="Y82" s="362"/>
      <c r="Z82" s="95"/>
      <c r="AA82" s="2"/>
      <c r="AB82" s="3"/>
      <c r="AC82" s="3"/>
      <c r="AD82" s="186"/>
      <c r="AE82" s="95"/>
      <c r="AF82" s="95"/>
      <c r="AG82" s="360">
        <f>IF(COUNTA(E83:O83)&gt;=11,1,0)</f>
        <v>0</v>
      </c>
      <c r="AH82" s="360"/>
      <c r="AI82" s="360"/>
      <c r="AJ82" s="360"/>
      <c r="AK82" s="360">
        <v>1</v>
      </c>
      <c r="AL82" s="360">
        <f>COUNTA(X82)</f>
        <v>0</v>
      </c>
      <c r="AM82" s="360">
        <f>COUNTA(Y82)</f>
        <v>0</v>
      </c>
      <c r="AN82" s="360">
        <f>SUM(AL82:AM83)</f>
        <v>0</v>
      </c>
      <c r="AO82" s="360">
        <f>IF(AN82&gt;1,0,IF(T82+AL82=2,1,0))</f>
        <v>0</v>
      </c>
      <c r="AP82" s="360">
        <f>IF(AN82&gt;1,0,IF(T82+AM82=2,1,0))</f>
        <v>0</v>
      </c>
      <c r="AQ82" s="95"/>
    </row>
    <row r="83" spans="1:43" ht="13.5" thickBot="1">
      <c r="A83" s="397"/>
      <c r="B83" s="382"/>
      <c r="C83" s="379"/>
      <c r="D83" s="379"/>
      <c r="E83" s="5"/>
      <c r="F83" s="5"/>
      <c r="G83" s="5"/>
      <c r="H83" s="5"/>
      <c r="I83" s="5"/>
      <c r="J83" s="5"/>
      <c r="K83" s="5"/>
      <c r="L83" s="5"/>
      <c r="M83" s="5"/>
      <c r="N83" s="5"/>
      <c r="O83" s="5"/>
      <c r="P83" s="197"/>
      <c r="Q83" s="197"/>
      <c r="R83" s="53"/>
      <c r="S83" s="397"/>
      <c r="T83" s="397"/>
      <c r="U83" s="385"/>
      <c r="V83" s="393"/>
      <c r="W83" s="405"/>
      <c r="X83" s="368"/>
      <c r="Y83" s="363"/>
      <c r="Z83" s="95"/>
      <c r="AA83" s="2"/>
      <c r="AB83" s="3"/>
      <c r="AC83" s="3"/>
      <c r="AD83" s="186"/>
      <c r="AE83" s="95"/>
      <c r="AF83" s="95"/>
      <c r="AG83" s="328"/>
      <c r="AH83" s="328"/>
      <c r="AI83" s="328"/>
      <c r="AJ83" s="328"/>
      <c r="AK83" s="328"/>
      <c r="AL83" s="328"/>
      <c r="AM83" s="328"/>
      <c r="AN83" s="328"/>
      <c r="AO83" s="328"/>
      <c r="AP83" s="328"/>
      <c r="AQ83" s="95"/>
    </row>
    <row r="84" spans="1:43" ht="13.5" thickBot="1">
      <c r="A84" s="360">
        <f>A82+1</f>
        <v>9</v>
      </c>
      <c r="B84" s="381" t="str">
        <f>DenStatus!C50</f>
        <v>Engineer</v>
      </c>
      <c r="C84" s="342">
        <v>4</v>
      </c>
      <c r="D84" s="342">
        <v>6</v>
      </c>
      <c r="E84" s="181">
        <v>1</v>
      </c>
      <c r="F84" s="182" t="s">
        <v>150</v>
      </c>
      <c r="G84" s="182" t="s">
        <v>151</v>
      </c>
      <c r="H84" s="182" t="s">
        <v>152</v>
      </c>
      <c r="I84" s="181">
        <v>3</v>
      </c>
      <c r="J84" s="181">
        <v>4</v>
      </c>
      <c r="K84" s="198"/>
      <c r="L84" s="199"/>
      <c r="M84" s="199"/>
      <c r="N84" s="199"/>
      <c r="O84" s="199"/>
      <c r="P84" s="199"/>
      <c r="Q84" s="199"/>
      <c r="R84" s="199"/>
      <c r="S84" s="360">
        <f>COUNTA(E85:R85)</f>
        <v>0</v>
      </c>
      <c r="T84" s="360">
        <f>IF(SUM(AG84:AJ85)&gt;=AK84,1,0)</f>
        <v>0</v>
      </c>
      <c r="U84" s="375"/>
      <c r="V84" s="375"/>
      <c r="W84" s="402" t="str">
        <f>IF(AN84&gt;1,"ERROR",IF(AN84=1,"OK",""))</f>
        <v/>
      </c>
      <c r="X84" s="362"/>
      <c r="Y84" s="362"/>
      <c r="Z84" s="95"/>
      <c r="AA84" s="2"/>
      <c r="AB84" s="3"/>
      <c r="AC84" s="3"/>
      <c r="AD84" s="186"/>
      <c r="AE84" s="95"/>
      <c r="AF84" s="95"/>
      <c r="AG84" s="360">
        <f>IF(COUNTA(E85:H85)&gt;=4,1,0)</f>
        <v>0</v>
      </c>
      <c r="AH84" s="360"/>
      <c r="AI84" s="360"/>
      <c r="AJ84" s="360"/>
      <c r="AK84" s="360">
        <v>1</v>
      </c>
      <c r="AL84" s="360">
        <f>COUNTA(X84)</f>
        <v>0</v>
      </c>
      <c r="AM84" s="360">
        <f>COUNTA(Y84)</f>
        <v>0</v>
      </c>
      <c r="AN84" s="360">
        <f>SUM(AL84:AM85)</f>
        <v>0</v>
      </c>
      <c r="AO84" s="360">
        <f>IF(AN84&gt;1,0,IF(T84+AL84=2,1,0))</f>
        <v>0</v>
      </c>
      <c r="AP84" s="360">
        <f>IF(AN84&gt;1,0,IF(T84+AM84=2,1,0))</f>
        <v>0</v>
      </c>
      <c r="AQ84" s="95"/>
    </row>
    <row r="85" spans="1:43" ht="13.5" thickBot="1">
      <c r="A85" s="394"/>
      <c r="B85" s="396"/>
      <c r="C85" s="394"/>
      <c r="D85" s="394"/>
      <c r="E85" s="179"/>
      <c r="F85" s="179"/>
      <c r="G85" s="179"/>
      <c r="H85" s="179"/>
      <c r="I85" s="179"/>
      <c r="J85" s="179"/>
      <c r="K85" s="196"/>
      <c r="L85" s="197"/>
      <c r="M85" s="197"/>
      <c r="N85" s="197"/>
      <c r="O85" s="197"/>
      <c r="P85" s="197"/>
      <c r="Q85" s="197"/>
      <c r="R85" s="197"/>
      <c r="S85" s="394"/>
      <c r="T85" s="394"/>
      <c r="U85" s="376"/>
      <c r="V85" s="376"/>
      <c r="W85" s="403"/>
      <c r="X85" s="368"/>
      <c r="Y85" s="363"/>
      <c r="Z85" s="95"/>
      <c r="AA85" s="2"/>
      <c r="AB85" s="3"/>
      <c r="AC85" s="3"/>
      <c r="AD85" s="186"/>
      <c r="AE85" s="95"/>
      <c r="AF85" s="95"/>
      <c r="AG85" s="343"/>
      <c r="AH85" s="343"/>
      <c r="AI85" s="343"/>
      <c r="AJ85" s="343"/>
      <c r="AK85" s="343"/>
      <c r="AL85" s="343"/>
      <c r="AM85" s="343"/>
      <c r="AN85" s="343"/>
      <c r="AO85" s="343"/>
      <c r="AP85" s="343"/>
      <c r="AQ85" s="95"/>
    </row>
    <row r="86" spans="1:43" ht="13.5" thickBot="1">
      <c r="A86" s="360">
        <f>A84+1</f>
        <v>10</v>
      </c>
      <c r="B86" s="381" t="str">
        <f>DenStatus!C51</f>
        <v>Fix It</v>
      </c>
      <c r="C86" s="342">
        <v>15</v>
      </c>
      <c r="D86" s="342">
        <v>28</v>
      </c>
      <c r="E86" s="181">
        <v>1</v>
      </c>
      <c r="F86" s="182" t="s">
        <v>150</v>
      </c>
      <c r="G86" s="182" t="s">
        <v>151</v>
      </c>
      <c r="H86" s="182" t="s">
        <v>152</v>
      </c>
      <c r="I86" s="182" t="s">
        <v>154</v>
      </c>
      <c r="J86" s="182" t="s">
        <v>155</v>
      </c>
      <c r="K86" s="182" t="s">
        <v>156</v>
      </c>
      <c r="L86" s="182" t="s">
        <v>163</v>
      </c>
      <c r="M86" s="182" t="s">
        <v>164</v>
      </c>
      <c r="N86" s="182" t="s">
        <v>179</v>
      </c>
      <c r="O86" s="182" t="s">
        <v>180</v>
      </c>
      <c r="P86" s="182" t="s">
        <v>181</v>
      </c>
      <c r="Q86" s="182" t="s">
        <v>182</v>
      </c>
      <c r="R86" s="182" t="s">
        <v>183</v>
      </c>
      <c r="S86" s="360">
        <f>SUM(COUNTA(E87:R87)+COUNTA(E89:R89))</f>
        <v>0</v>
      </c>
      <c r="T86" s="360">
        <f>IF(SUM(AG86:AJ89)&gt;=AK86,1,0)</f>
        <v>0</v>
      </c>
      <c r="U86" s="340"/>
      <c r="V86" s="375"/>
      <c r="W86" s="404"/>
      <c r="X86" s="362"/>
      <c r="Y86" s="362"/>
      <c r="Z86" s="95"/>
      <c r="AA86" s="2"/>
      <c r="AB86" s="3"/>
      <c r="AC86" s="3"/>
      <c r="AD86" s="186"/>
      <c r="AE86" s="95"/>
      <c r="AF86" s="95"/>
      <c r="AG86" s="360">
        <f>IF(COUNTA(E87:K87)&gt;=7,1,0)</f>
        <v>0</v>
      </c>
      <c r="AH86" s="360">
        <f>IF(SUM(COUNTA(L87:R87)+COUNTA(E89:R89))&gt;=8,1,0)</f>
        <v>0</v>
      </c>
      <c r="AI86" s="360"/>
      <c r="AJ86" s="360"/>
      <c r="AK86" s="360">
        <v>2</v>
      </c>
      <c r="AL86" s="360">
        <f>COUNTA(X86)</f>
        <v>0</v>
      </c>
      <c r="AM86" s="360">
        <f>COUNTA(Y86)</f>
        <v>0</v>
      </c>
      <c r="AN86" s="360">
        <f>SUM(AL86:AM89)</f>
        <v>0</v>
      </c>
      <c r="AO86" s="360">
        <f>IF(AN86&gt;1,0,IF(T86+AL86=2,1,0))</f>
        <v>0</v>
      </c>
      <c r="AP86" s="360">
        <f>IF(AN86&gt;1,0,IF(T86+AM86=2,1,0))</f>
        <v>0</v>
      </c>
      <c r="AQ86" s="95"/>
    </row>
    <row r="87" spans="1:43" ht="13.5" thickBot="1">
      <c r="A87" s="389"/>
      <c r="B87" s="391"/>
      <c r="C87" s="389"/>
      <c r="D87" s="389"/>
      <c r="E87" s="31"/>
      <c r="F87" s="31"/>
      <c r="G87" s="31"/>
      <c r="H87" s="31"/>
      <c r="I87" s="31"/>
      <c r="J87" s="31"/>
      <c r="K87" s="31"/>
      <c r="L87" s="31"/>
      <c r="M87" s="31"/>
      <c r="N87" s="31"/>
      <c r="O87" s="31"/>
      <c r="P87" s="31"/>
      <c r="Q87" s="31"/>
      <c r="R87" s="31"/>
      <c r="S87" s="389"/>
      <c r="T87" s="389"/>
      <c r="U87" s="393"/>
      <c r="V87" s="393"/>
      <c r="W87" s="405"/>
      <c r="X87" s="363"/>
      <c r="Y87" s="363"/>
      <c r="Z87" s="95"/>
      <c r="AA87" s="2"/>
      <c r="AB87" s="3"/>
      <c r="AC87" s="3"/>
      <c r="AD87" s="186"/>
      <c r="AE87" s="95"/>
      <c r="AF87" s="95"/>
      <c r="AG87" s="328"/>
      <c r="AH87" s="328"/>
      <c r="AI87" s="328"/>
      <c r="AJ87" s="328"/>
      <c r="AK87" s="328"/>
      <c r="AL87" s="328"/>
      <c r="AM87" s="328"/>
      <c r="AN87" s="328"/>
      <c r="AO87" s="328"/>
      <c r="AP87" s="328"/>
      <c r="AQ87" s="95"/>
    </row>
    <row r="88" spans="1:43" ht="13.5" thickBot="1">
      <c r="A88" s="328"/>
      <c r="B88" s="347"/>
      <c r="C88" s="328"/>
      <c r="D88" s="328"/>
      <c r="E88" s="50" t="s">
        <v>184</v>
      </c>
      <c r="F88" s="50" t="s">
        <v>185</v>
      </c>
      <c r="G88" s="50" t="s">
        <v>186</v>
      </c>
      <c r="H88" s="50" t="s">
        <v>187</v>
      </c>
      <c r="I88" s="50" t="s">
        <v>188</v>
      </c>
      <c r="J88" s="50" t="s">
        <v>189</v>
      </c>
      <c r="K88" s="50" t="s">
        <v>190</v>
      </c>
      <c r="L88" s="50" t="s">
        <v>191</v>
      </c>
      <c r="M88" s="50" t="s">
        <v>192</v>
      </c>
      <c r="N88" s="50" t="s">
        <v>193</v>
      </c>
      <c r="O88" s="50" t="s">
        <v>194</v>
      </c>
      <c r="P88" s="50" t="s">
        <v>195</v>
      </c>
      <c r="Q88" s="50" t="s">
        <v>196</v>
      </c>
      <c r="R88" s="50" t="s">
        <v>197</v>
      </c>
      <c r="S88" s="328"/>
      <c r="T88" s="328"/>
      <c r="U88" s="328"/>
      <c r="V88" s="328"/>
      <c r="W88" s="405"/>
      <c r="X88" s="363"/>
      <c r="Y88" s="363"/>
      <c r="Z88" s="95"/>
      <c r="AA88" s="2"/>
      <c r="AB88" s="3"/>
      <c r="AC88" s="3"/>
      <c r="AD88" s="186"/>
      <c r="AE88" s="95"/>
      <c r="AF88" s="95"/>
      <c r="AG88" s="328"/>
      <c r="AH88" s="328"/>
      <c r="AI88" s="328"/>
      <c r="AJ88" s="328"/>
      <c r="AK88" s="328"/>
      <c r="AL88" s="328"/>
      <c r="AM88" s="328"/>
      <c r="AN88" s="328"/>
      <c r="AO88" s="328"/>
      <c r="AP88" s="328"/>
      <c r="AQ88" s="95"/>
    </row>
    <row r="89" spans="1:43" ht="13.5" thickBot="1">
      <c r="A89" s="343"/>
      <c r="B89" s="348"/>
      <c r="C89" s="343"/>
      <c r="D89" s="343"/>
      <c r="E89" s="190"/>
      <c r="F89" s="190"/>
      <c r="G89" s="190"/>
      <c r="H89" s="190"/>
      <c r="I89" s="190"/>
      <c r="J89" s="190"/>
      <c r="K89" s="190"/>
      <c r="L89" s="190"/>
      <c r="M89" s="190"/>
      <c r="N89" s="190"/>
      <c r="O89" s="190"/>
      <c r="P89" s="190"/>
      <c r="Q89" s="190"/>
      <c r="R89" s="190"/>
      <c r="S89" s="343"/>
      <c r="T89" s="343"/>
      <c r="U89" s="343"/>
      <c r="V89" s="343"/>
      <c r="W89" s="407"/>
      <c r="X89" s="363"/>
      <c r="Y89" s="363"/>
      <c r="Z89" s="95"/>
      <c r="AA89" s="2"/>
      <c r="AB89" s="3"/>
      <c r="AC89" s="3"/>
      <c r="AD89" s="186"/>
      <c r="AE89" s="95"/>
      <c r="AF89" s="95"/>
      <c r="AG89" s="343"/>
      <c r="AH89" s="343"/>
      <c r="AI89" s="343"/>
      <c r="AJ89" s="343"/>
      <c r="AK89" s="343"/>
      <c r="AL89" s="343"/>
      <c r="AM89" s="343"/>
      <c r="AN89" s="343"/>
      <c r="AO89" s="343"/>
      <c r="AP89" s="343"/>
      <c r="AQ89" s="95"/>
    </row>
    <row r="90" spans="1:43" ht="13.5" thickBot="1">
      <c r="A90" s="360">
        <v>11</v>
      </c>
      <c r="B90" s="381" t="str">
        <f>DenStatus!C52</f>
        <v>Game Design</v>
      </c>
      <c r="C90" s="342">
        <v>4</v>
      </c>
      <c r="D90" s="342">
        <v>4</v>
      </c>
      <c r="E90" s="181">
        <v>1</v>
      </c>
      <c r="F90" s="181">
        <v>2</v>
      </c>
      <c r="G90" s="181">
        <v>3</v>
      </c>
      <c r="H90" s="181">
        <v>4</v>
      </c>
      <c r="I90" s="198"/>
      <c r="J90" s="199"/>
      <c r="K90" s="199"/>
      <c r="L90" s="199"/>
      <c r="M90" s="199"/>
      <c r="N90" s="199"/>
      <c r="O90" s="199"/>
      <c r="P90" s="199"/>
      <c r="Q90" s="199"/>
      <c r="R90" s="199"/>
      <c r="S90" s="360">
        <f>COUNTA(E91:R91)</f>
        <v>0</v>
      </c>
      <c r="T90" s="360">
        <f>IF(SUM(AG90:AJ91)&gt;=AK90,1,0)</f>
        <v>0</v>
      </c>
      <c r="U90" s="375"/>
      <c r="V90" s="375"/>
      <c r="W90" s="402" t="str">
        <f>IF(AN90&gt;1,"ERROR",IF(AN90=1,"OK",""))</f>
        <v/>
      </c>
      <c r="X90" s="362"/>
      <c r="Y90" s="362"/>
      <c r="Z90" s="95"/>
      <c r="AA90" s="2"/>
      <c r="AB90" s="3"/>
      <c r="AC90" s="3"/>
      <c r="AD90" s="186"/>
      <c r="AE90" s="95"/>
      <c r="AF90" s="95"/>
      <c r="AG90" s="360">
        <f>IF(COUNTA(E91:H91)&gt;=4,1,0)</f>
        <v>0</v>
      </c>
      <c r="AH90" s="360"/>
      <c r="AI90" s="360"/>
      <c r="AJ90" s="360"/>
      <c r="AK90" s="360">
        <v>1</v>
      </c>
      <c r="AL90" s="360">
        <f>COUNTA(X90)</f>
        <v>0</v>
      </c>
      <c r="AM90" s="360">
        <f>COUNTA(Y90)</f>
        <v>0</v>
      </c>
      <c r="AN90" s="360">
        <f>SUM(AL90:AM91)</f>
        <v>0</v>
      </c>
      <c r="AO90" s="360">
        <f>IF(AN90&gt;1,0,IF(T90+AL90=2,1,0))</f>
        <v>0</v>
      </c>
      <c r="AP90" s="360">
        <f>IF(AN90&gt;1,0,IF(T90+AM90=2,1,0))</f>
        <v>0</v>
      </c>
      <c r="AQ90" s="95"/>
    </row>
    <row r="91" spans="1:43" ht="13.5" thickBot="1">
      <c r="A91" s="394"/>
      <c r="B91" s="396"/>
      <c r="C91" s="394"/>
      <c r="D91" s="394"/>
      <c r="E91" s="179"/>
      <c r="F91" s="179"/>
      <c r="G91" s="179"/>
      <c r="H91" s="179"/>
      <c r="I91" s="196"/>
      <c r="J91" s="197"/>
      <c r="K91" s="197"/>
      <c r="L91" s="197"/>
      <c r="M91" s="197"/>
      <c r="N91" s="197"/>
      <c r="O91" s="197"/>
      <c r="P91" s="197"/>
      <c r="Q91" s="197"/>
      <c r="R91" s="197"/>
      <c r="S91" s="394"/>
      <c r="T91" s="394"/>
      <c r="U91" s="376"/>
      <c r="V91" s="376"/>
      <c r="W91" s="403"/>
      <c r="X91" s="368"/>
      <c r="Y91" s="363"/>
      <c r="Z91" s="95"/>
      <c r="AA91" s="2"/>
      <c r="AB91" s="3"/>
      <c r="AC91" s="3"/>
      <c r="AD91" s="186"/>
      <c r="AE91" s="95"/>
      <c r="AF91" s="95"/>
      <c r="AG91" s="343"/>
      <c r="AH91" s="343"/>
      <c r="AI91" s="343"/>
      <c r="AJ91" s="343"/>
      <c r="AK91" s="343"/>
      <c r="AL91" s="343"/>
      <c r="AM91" s="343"/>
      <c r="AN91" s="343"/>
      <c r="AO91" s="343"/>
      <c r="AP91" s="343"/>
      <c r="AQ91" s="95"/>
    </row>
    <row r="92" spans="1:43" ht="13.5" thickBot="1">
      <c r="A92" s="360">
        <v>12</v>
      </c>
      <c r="B92" s="381" t="str">
        <f>DenStatus!C53</f>
        <v>Into the Wild</v>
      </c>
      <c r="C92" s="399" t="s">
        <v>326</v>
      </c>
      <c r="D92" s="342">
        <v>12</v>
      </c>
      <c r="E92" s="181">
        <v>1</v>
      </c>
      <c r="F92" s="181">
        <v>2</v>
      </c>
      <c r="G92" s="181">
        <v>3</v>
      </c>
      <c r="H92" s="181">
        <v>4</v>
      </c>
      <c r="I92" s="181">
        <v>5</v>
      </c>
      <c r="J92" s="181">
        <v>6</v>
      </c>
      <c r="K92" s="182" t="s">
        <v>166</v>
      </c>
      <c r="L92" s="182" t="s">
        <v>167</v>
      </c>
      <c r="M92" s="182" t="s">
        <v>168</v>
      </c>
      <c r="N92" s="181">
        <v>8</v>
      </c>
      <c r="O92" s="182" t="s">
        <v>198</v>
      </c>
      <c r="P92" s="182" t="s">
        <v>199</v>
      </c>
      <c r="Q92" s="198"/>
      <c r="R92" s="199"/>
      <c r="S92" s="360">
        <f>COUNTA(E93:R93)</f>
        <v>0</v>
      </c>
      <c r="T92" s="360">
        <f>IF(SUM(AG92:AJ93)&gt;=AK92,1,0)</f>
        <v>0</v>
      </c>
      <c r="U92" s="375"/>
      <c r="V92" s="375"/>
      <c r="W92" s="402" t="str">
        <f>IF(AN92&gt;1,"ERROR",IF(AN92=1,"OK",""))</f>
        <v/>
      </c>
      <c r="X92" s="362"/>
      <c r="Y92" s="362"/>
      <c r="Z92" s="95"/>
      <c r="AA92" s="32"/>
      <c r="AB92" s="3"/>
      <c r="AC92" s="3"/>
      <c r="AD92" s="186"/>
      <c r="AE92" s="95"/>
      <c r="AF92" s="95"/>
      <c r="AG92" s="360">
        <f>COUNTA(E93:J93)</f>
        <v>0</v>
      </c>
      <c r="AH92" s="360">
        <f>IF(COUNTA(K93:M93)&gt;=2,1,0)</f>
        <v>0</v>
      </c>
      <c r="AI92" s="360">
        <f>COUNTA(N93)</f>
        <v>0</v>
      </c>
      <c r="AJ92" s="360">
        <f>IF(COUNTA(O93:P93)&gt;=1,1,0)</f>
        <v>0</v>
      </c>
      <c r="AK92" s="360">
        <v>6</v>
      </c>
      <c r="AL92" s="360">
        <f>COUNTA(X92)</f>
        <v>0</v>
      </c>
      <c r="AM92" s="360">
        <f>COUNTA(Y92)</f>
        <v>0</v>
      </c>
      <c r="AN92" s="360">
        <f>SUM(AL92:AM93)</f>
        <v>0</v>
      </c>
      <c r="AO92" s="360">
        <f>IF(AN92&gt;1,0,IF(T92+AL92=2,1,0))</f>
        <v>0</v>
      </c>
      <c r="AP92" s="360">
        <f>IF(AN92&gt;1,0,IF(T92+AM92=2,1,0))</f>
        <v>0</v>
      </c>
      <c r="AQ92" s="95"/>
    </row>
    <row r="93" spans="1:43" ht="13.5" thickBot="1">
      <c r="A93" s="394"/>
      <c r="B93" s="396"/>
      <c r="C93" s="394"/>
      <c r="D93" s="394"/>
      <c r="E93" s="179"/>
      <c r="F93" s="179"/>
      <c r="G93" s="179"/>
      <c r="H93" s="179"/>
      <c r="I93" s="179"/>
      <c r="J93" s="179"/>
      <c r="K93" s="179"/>
      <c r="L93" s="179"/>
      <c r="M93" s="179"/>
      <c r="N93" s="179"/>
      <c r="O93" s="179"/>
      <c r="P93" s="179"/>
      <c r="Q93" s="196"/>
      <c r="R93" s="197"/>
      <c r="S93" s="394"/>
      <c r="T93" s="394"/>
      <c r="U93" s="376"/>
      <c r="V93" s="376"/>
      <c r="W93" s="403"/>
      <c r="X93" s="368"/>
      <c r="Y93" s="363"/>
      <c r="Z93" s="95"/>
      <c r="AA93" s="32"/>
      <c r="AB93" s="3"/>
      <c r="AC93" s="3"/>
      <c r="AD93" s="186"/>
      <c r="AE93" s="95"/>
      <c r="AF93" s="95"/>
      <c r="AG93" s="343"/>
      <c r="AH93" s="343"/>
      <c r="AI93" s="343"/>
      <c r="AJ93" s="343"/>
      <c r="AK93" s="343"/>
      <c r="AL93" s="343"/>
      <c r="AM93" s="343"/>
      <c r="AN93" s="343"/>
      <c r="AO93" s="343"/>
      <c r="AP93" s="343"/>
      <c r="AQ93" s="95"/>
    </row>
    <row r="94" spans="1:43" ht="13.5" thickBot="1">
      <c r="A94" s="360">
        <v>13</v>
      </c>
      <c r="B94" s="381" t="str">
        <f>DenStatus!C54</f>
        <v>Into the Woods</v>
      </c>
      <c r="C94" s="342">
        <v>5</v>
      </c>
      <c r="D94" s="342">
        <v>7</v>
      </c>
      <c r="E94" s="189">
        <v>1</v>
      </c>
      <c r="F94" s="189">
        <v>2</v>
      </c>
      <c r="G94" s="189">
        <v>3</v>
      </c>
      <c r="H94" s="189">
        <v>4</v>
      </c>
      <c r="I94" s="189">
        <v>5</v>
      </c>
      <c r="J94" s="189">
        <v>6</v>
      </c>
      <c r="K94" s="189">
        <v>7</v>
      </c>
      <c r="L94" s="198"/>
      <c r="M94" s="199"/>
      <c r="N94" s="199"/>
      <c r="O94" s="199"/>
      <c r="P94" s="199"/>
      <c r="Q94" s="199"/>
      <c r="R94" s="199"/>
      <c r="S94" s="360">
        <f>COUNTA(E95:R95)</f>
        <v>0</v>
      </c>
      <c r="T94" s="360">
        <f>IF(SUM(AG94:AJ95)&gt;=AK94,1,0)</f>
        <v>0</v>
      </c>
      <c r="U94" s="375"/>
      <c r="V94" s="375"/>
      <c r="W94" s="402" t="str">
        <f>IF(AN94&gt;1,"ERROR",IF(AN94=1,"OK",""))</f>
        <v/>
      </c>
      <c r="X94" s="362"/>
      <c r="Y94" s="362"/>
      <c r="Z94" s="95"/>
      <c r="AA94" s="2"/>
      <c r="AB94" s="3"/>
      <c r="AC94" s="3"/>
      <c r="AD94" s="186"/>
      <c r="AE94" s="95"/>
      <c r="AF94" s="95"/>
      <c r="AG94" s="360">
        <f>IF(COUNTA(E95:H95)&gt;=4,1,0)</f>
        <v>0</v>
      </c>
      <c r="AH94" s="360">
        <f>IF(COUNTA(I95:K95)&gt;=1,1,0)</f>
        <v>0</v>
      </c>
      <c r="AI94" s="360"/>
      <c r="AJ94" s="360"/>
      <c r="AK94" s="360">
        <v>2</v>
      </c>
      <c r="AL94" s="360">
        <f>COUNTA(X94)</f>
        <v>0</v>
      </c>
      <c r="AM94" s="360">
        <f>COUNTA(Y94)</f>
        <v>0</v>
      </c>
      <c r="AN94" s="360">
        <f>SUM(AL94:AM95)</f>
        <v>0</v>
      </c>
      <c r="AO94" s="360">
        <f>IF(AN94&gt;1,0,IF(T94+AL94=2,1,0))</f>
        <v>0</v>
      </c>
      <c r="AP94" s="360">
        <f>IF(AN94&gt;1,0,IF(T94+AM94=2,1,0))</f>
        <v>0</v>
      </c>
      <c r="AQ94" s="95"/>
    </row>
    <row r="95" spans="1:43" ht="13.5" thickBot="1">
      <c r="A95" s="394"/>
      <c r="B95" s="396"/>
      <c r="C95" s="394"/>
      <c r="D95" s="394"/>
      <c r="E95" s="179"/>
      <c r="F95" s="179"/>
      <c r="G95" s="179"/>
      <c r="H95" s="179"/>
      <c r="I95" s="179"/>
      <c r="J95" s="179"/>
      <c r="K95" s="179"/>
      <c r="L95" s="196"/>
      <c r="M95" s="197"/>
      <c r="N95" s="197"/>
      <c r="O95" s="197"/>
      <c r="P95" s="197"/>
      <c r="Q95" s="197"/>
      <c r="R95" s="197"/>
      <c r="S95" s="394"/>
      <c r="T95" s="394"/>
      <c r="U95" s="376"/>
      <c r="V95" s="376"/>
      <c r="W95" s="403"/>
      <c r="X95" s="368"/>
      <c r="Y95" s="363"/>
      <c r="Z95" s="95"/>
      <c r="AA95" s="2"/>
      <c r="AB95" s="3"/>
      <c r="AC95" s="3"/>
      <c r="AD95" s="186"/>
      <c r="AE95" s="95"/>
      <c r="AF95" s="95"/>
      <c r="AG95" s="343"/>
      <c r="AH95" s="343"/>
      <c r="AI95" s="343"/>
      <c r="AJ95" s="343"/>
      <c r="AK95" s="343"/>
      <c r="AL95" s="343"/>
      <c r="AM95" s="343"/>
      <c r="AN95" s="343"/>
      <c r="AO95" s="343"/>
      <c r="AP95" s="343"/>
      <c r="AQ95" s="95"/>
    </row>
    <row r="96" spans="1:43" ht="13.5" customHeight="1" thickBot="1">
      <c r="A96" s="360">
        <v>14</v>
      </c>
      <c r="B96" s="398" t="str">
        <f>DenStatus!C55</f>
        <v>Looking Back, Looking Forward</v>
      </c>
      <c r="C96" s="342">
        <v>3</v>
      </c>
      <c r="D96" s="342">
        <v>3</v>
      </c>
      <c r="E96" s="189">
        <v>1</v>
      </c>
      <c r="F96" s="189">
        <v>2</v>
      </c>
      <c r="G96" s="189">
        <v>3</v>
      </c>
      <c r="H96" s="198"/>
      <c r="I96" s="199"/>
      <c r="J96" s="199"/>
      <c r="K96" s="199"/>
      <c r="L96" s="199"/>
      <c r="M96" s="199"/>
      <c r="N96" s="199"/>
      <c r="O96" s="199"/>
      <c r="P96" s="199"/>
      <c r="Q96" s="199"/>
      <c r="R96" s="199"/>
      <c r="S96" s="360">
        <f>COUNTA(E97:R97)</f>
        <v>0</v>
      </c>
      <c r="T96" s="360">
        <f>IF(SUM(AG96:AJ97)&gt;=AK96,1,0)</f>
        <v>0</v>
      </c>
      <c r="U96" s="375"/>
      <c r="V96" s="375"/>
      <c r="W96" s="402" t="str">
        <f>IF(AN96&gt;1,"ERROR",IF(AN96=1,"OK",""))</f>
        <v/>
      </c>
      <c r="X96" s="362"/>
      <c r="Y96" s="362"/>
      <c r="Z96" s="95"/>
      <c r="AA96" s="2"/>
      <c r="AB96" s="3"/>
      <c r="AC96" s="3"/>
      <c r="AD96" s="186"/>
      <c r="AE96" s="95"/>
      <c r="AF96" s="95"/>
      <c r="AG96" s="360">
        <f>IF(COUNTA(E97:G97)&gt;=1,1,0)</f>
        <v>0</v>
      </c>
      <c r="AH96" s="360"/>
      <c r="AI96" s="360"/>
      <c r="AJ96" s="360"/>
      <c r="AK96" s="360">
        <v>1</v>
      </c>
      <c r="AL96" s="360">
        <f>COUNTA(X96)</f>
        <v>0</v>
      </c>
      <c r="AM96" s="360">
        <f>COUNTA(Y96)</f>
        <v>0</v>
      </c>
      <c r="AN96" s="360">
        <f>SUM(AL96:AM97)</f>
        <v>0</v>
      </c>
      <c r="AO96" s="360">
        <f>IF(AN96&gt;1,0,IF(T96+AL96=2,1,0))</f>
        <v>0</v>
      </c>
      <c r="AP96" s="360">
        <f>IF(AN96&gt;1,0,IF(T96+AM96=2,1,0))</f>
        <v>0</v>
      </c>
      <c r="AQ96" s="95"/>
    </row>
    <row r="97" spans="1:43" ht="13.5" thickBot="1">
      <c r="A97" s="343"/>
      <c r="B97" s="348"/>
      <c r="C97" s="343"/>
      <c r="D97" s="343"/>
      <c r="E97" s="183"/>
      <c r="F97" s="183"/>
      <c r="G97" s="183"/>
      <c r="H97" s="204"/>
      <c r="I97" s="205"/>
      <c r="J97" s="205"/>
      <c r="K97" s="205"/>
      <c r="L97" s="205"/>
      <c r="M97" s="205"/>
      <c r="N97" s="205"/>
      <c r="O97" s="205"/>
      <c r="P97" s="205"/>
      <c r="Q97" s="205"/>
      <c r="R97" s="205"/>
      <c r="S97" s="343"/>
      <c r="T97" s="394"/>
      <c r="U97" s="376"/>
      <c r="V97" s="376"/>
      <c r="W97" s="403"/>
      <c r="X97" s="368"/>
      <c r="Y97" s="363"/>
      <c r="Z97" s="95"/>
      <c r="AA97" s="2"/>
      <c r="AB97" s="3"/>
      <c r="AC97" s="3"/>
      <c r="AD97" s="186"/>
      <c r="AE97" s="95"/>
      <c r="AF97" s="95"/>
      <c r="AG97" s="343"/>
      <c r="AH97" s="343"/>
      <c r="AI97" s="343"/>
      <c r="AJ97" s="343"/>
      <c r="AK97" s="343"/>
      <c r="AL97" s="343"/>
      <c r="AM97" s="343"/>
      <c r="AN97" s="343"/>
      <c r="AO97" s="343"/>
      <c r="AP97" s="343"/>
      <c r="AQ97" s="95"/>
    </row>
    <row r="98" spans="1:43" ht="13.5" thickBot="1">
      <c r="A98" s="360">
        <v>15</v>
      </c>
      <c r="B98" s="381" t="str">
        <f>DenStatus!C56</f>
        <v>Maestro!</v>
      </c>
      <c r="C98" s="342">
        <v>4</v>
      </c>
      <c r="D98" s="342">
        <v>10</v>
      </c>
      <c r="E98" s="293" t="s">
        <v>169</v>
      </c>
      <c r="F98" s="293" t="s">
        <v>170</v>
      </c>
      <c r="G98" s="293" t="s">
        <v>150</v>
      </c>
      <c r="H98" s="293" t="s">
        <v>151</v>
      </c>
      <c r="I98" s="293" t="s">
        <v>152</v>
      </c>
      <c r="J98" s="293" t="s">
        <v>153</v>
      </c>
      <c r="K98" s="293" t="s">
        <v>172</v>
      </c>
      <c r="L98" s="293" t="s">
        <v>173</v>
      </c>
      <c r="M98" s="293" t="s">
        <v>174</v>
      </c>
      <c r="N98" s="293" t="s">
        <v>175</v>
      </c>
      <c r="O98" s="296"/>
      <c r="P98" s="207"/>
      <c r="Q98" s="207"/>
      <c r="R98" s="207"/>
      <c r="S98" s="360">
        <f>COUNTA(E99:R99)</f>
        <v>0</v>
      </c>
      <c r="T98" s="360">
        <f>IF(SUM(AG98:AJ99)&gt;=AK98,1,0)</f>
        <v>0</v>
      </c>
      <c r="U98" s="375"/>
      <c r="V98" s="375"/>
      <c r="W98" s="402" t="str">
        <f>IF(AN98&gt;1,"ERROR",IF(AN98=1,"OK",""))</f>
        <v/>
      </c>
      <c r="X98" s="362"/>
      <c r="Y98" s="362"/>
      <c r="Z98" s="95"/>
      <c r="AA98" s="2"/>
      <c r="AB98" s="3"/>
      <c r="AC98" s="3"/>
      <c r="AD98" s="186"/>
      <c r="AE98" s="95"/>
      <c r="AF98" s="95"/>
      <c r="AG98" s="360">
        <f>IF(COUNTA(E99:F99)&gt;=1,1,0)</f>
        <v>0</v>
      </c>
      <c r="AH98" s="360">
        <f>IF(COUNTA(G99:N99)&gt;=2,1,0)</f>
        <v>0</v>
      </c>
      <c r="AI98" s="360"/>
      <c r="AJ98" s="360"/>
      <c r="AK98" s="360">
        <v>2</v>
      </c>
      <c r="AL98" s="360">
        <f>COUNTA(X98)</f>
        <v>0</v>
      </c>
      <c r="AM98" s="360">
        <f>COUNTA(Y98)</f>
        <v>0</v>
      </c>
      <c r="AN98" s="360">
        <f>SUM(AL98:AM99)</f>
        <v>0</v>
      </c>
      <c r="AO98" s="360">
        <f>IF(AN98&gt;1,0,IF(T98+AL98=2,1,0))</f>
        <v>0</v>
      </c>
      <c r="AP98" s="360">
        <f>IF(AN98&gt;1,0,IF(T98+AM98=2,1,0))</f>
        <v>0</v>
      </c>
      <c r="AQ98" s="95"/>
    </row>
    <row r="99" spans="1:43" ht="13.5" thickBot="1">
      <c r="A99" s="343"/>
      <c r="B99" s="348"/>
      <c r="C99" s="343"/>
      <c r="D99" s="343"/>
      <c r="E99" s="179"/>
      <c r="F99" s="179"/>
      <c r="G99" s="179"/>
      <c r="H99" s="179"/>
      <c r="I99" s="179"/>
      <c r="J99" s="179"/>
      <c r="K99" s="179"/>
      <c r="L99" s="179"/>
      <c r="M99" s="179"/>
      <c r="N99" s="179"/>
      <c r="O99" s="196"/>
      <c r="P99" s="197"/>
      <c r="Q99" s="197"/>
      <c r="R99" s="197"/>
      <c r="S99" s="343"/>
      <c r="T99" s="394"/>
      <c r="U99" s="376"/>
      <c r="V99" s="376"/>
      <c r="W99" s="403"/>
      <c r="X99" s="368"/>
      <c r="Y99" s="363"/>
      <c r="Z99" s="95"/>
      <c r="AA99" s="2"/>
      <c r="AB99" s="3"/>
      <c r="AC99" s="3"/>
      <c r="AD99" s="186"/>
      <c r="AE99" s="95"/>
      <c r="AF99" s="95"/>
      <c r="AG99" s="343"/>
      <c r="AH99" s="343"/>
      <c r="AI99" s="343"/>
      <c r="AJ99" s="343"/>
      <c r="AK99" s="343"/>
      <c r="AL99" s="343"/>
      <c r="AM99" s="343"/>
      <c r="AN99" s="343"/>
      <c r="AO99" s="343"/>
      <c r="AP99" s="343"/>
      <c r="AQ99" s="95"/>
    </row>
    <row r="100" spans="1:43" ht="13.5" thickBot="1">
      <c r="A100" s="360">
        <v>16</v>
      </c>
      <c r="B100" s="381" t="str">
        <f>DenStatus!C57</f>
        <v>Moviemaking</v>
      </c>
      <c r="C100" s="342">
        <v>3</v>
      </c>
      <c r="D100" s="342">
        <v>3</v>
      </c>
      <c r="E100" s="189">
        <v>1</v>
      </c>
      <c r="F100" s="189">
        <v>2</v>
      </c>
      <c r="G100" s="189">
        <v>3</v>
      </c>
      <c r="H100" s="198"/>
      <c r="I100" s="199"/>
      <c r="J100" s="199"/>
      <c r="K100" s="199"/>
      <c r="L100" s="199"/>
      <c r="M100" s="199"/>
      <c r="N100" s="199"/>
      <c r="O100" s="199"/>
      <c r="P100" s="199"/>
      <c r="Q100" s="199"/>
      <c r="R100" s="199"/>
      <c r="S100" s="360">
        <f>COUNTA(E101:R101)</f>
        <v>0</v>
      </c>
      <c r="T100" s="360">
        <f>IF(SUM(AG100:AJ101)&gt;=AK100,1,0)</f>
        <v>0</v>
      </c>
      <c r="U100" s="375"/>
      <c r="V100" s="375"/>
      <c r="W100" s="402" t="str">
        <f>IF(AN100&gt;1,"ERROR",IF(AN100=1,"OK",""))</f>
        <v/>
      </c>
      <c r="X100" s="362"/>
      <c r="Y100" s="362"/>
      <c r="Z100" s="95"/>
      <c r="AA100" s="2"/>
      <c r="AB100" s="3"/>
      <c r="AC100" s="3"/>
      <c r="AD100" s="186"/>
      <c r="AE100" s="95"/>
      <c r="AF100" s="95"/>
      <c r="AG100" s="360">
        <f>IF(COUNTA(E101:G101)&gt;=3,1,0)</f>
        <v>0</v>
      </c>
      <c r="AH100" s="360"/>
      <c r="AI100" s="360"/>
      <c r="AJ100" s="360"/>
      <c r="AK100" s="360">
        <v>1</v>
      </c>
      <c r="AL100" s="360">
        <f>COUNTA(X100)</f>
        <v>0</v>
      </c>
      <c r="AM100" s="360">
        <f>COUNTA(Y100)</f>
        <v>0</v>
      </c>
      <c r="AN100" s="360">
        <f>SUM(AL100:AM101)</f>
        <v>0</v>
      </c>
      <c r="AO100" s="360">
        <f>IF(AN100&gt;1,0,IF(T100+AL100=2,1,0))</f>
        <v>0</v>
      </c>
      <c r="AP100" s="360">
        <f>IF(AN100&gt;1,0,IF(T100+AM100=2,1,0))</f>
        <v>0</v>
      </c>
      <c r="AQ100" s="95"/>
    </row>
    <row r="101" spans="1:43" ht="13.5" thickBot="1">
      <c r="A101" s="394"/>
      <c r="B101" s="396"/>
      <c r="C101" s="394"/>
      <c r="D101" s="394"/>
      <c r="E101" s="179"/>
      <c r="F101" s="179"/>
      <c r="G101" s="179"/>
      <c r="H101" s="196"/>
      <c r="I101" s="197"/>
      <c r="J101" s="197"/>
      <c r="K101" s="197"/>
      <c r="L101" s="197"/>
      <c r="M101" s="197"/>
      <c r="N101" s="197"/>
      <c r="O101" s="197"/>
      <c r="P101" s="197"/>
      <c r="Q101" s="197"/>
      <c r="R101" s="197"/>
      <c r="S101" s="394"/>
      <c r="T101" s="394"/>
      <c r="U101" s="376"/>
      <c r="V101" s="376"/>
      <c r="W101" s="403"/>
      <c r="X101" s="368"/>
      <c r="Y101" s="363"/>
      <c r="Z101" s="95"/>
      <c r="AA101" s="2"/>
      <c r="AB101" s="3"/>
      <c r="AC101" s="3"/>
      <c r="AD101" s="186"/>
      <c r="AE101" s="95"/>
      <c r="AF101" s="95"/>
      <c r="AG101" s="343"/>
      <c r="AH101" s="343"/>
      <c r="AI101" s="343"/>
      <c r="AJ101" s="343"/>
      <c r="AK101" s="343"/>
      <c r="AL101" s="343"/>
      <c r="AM101" s="343"/>
      <c r="AN101" s="343"/>
      <c r="AO101" s="343"/>
      <c r="AP101" s="343"/>
      <c r="AQ101" s="95"/>
    </row>
    <row r="102" spans="1:43" ht="13.5" thickBot="1">
      <c r="A102" s="360">
        <v>17</v>
      </c>
      <c r="B102" s="381" t="str">
        <f>DenStatus!C58</f>
        <v>Project Family</v>
      </c>
      <c r="C102" s="342">
        <v>6</v>
      </c>
      <c r="D102" s="342">
        <v>9</v>
      </c>
      <c r="E102" s="189">
        <v>1</v>
      </c>
      <c r="F102" s="194" t="s">
        <v>150</v>
      </c>
      <c r="G102" s="194" t="s">
        <v>151</v>
      </c>
      <c r="H102" s="194" t="s">
        <v>152</v>
      </c>
      <c r="I102" s="194">
        <v>3</v>
      </c>
      <c r="J102" s="194">
        <v>4</v>
      </c>
      <c r="K102" s="194">
        <v>5</v>
      </c>
      <c r="L102" s="194" t="s">
        <v>176</v>
      </c>
      <c r="M102" s="194" t="s">
        <v>177</v>
      </c>
      <c r="N102" s="198"/>
      <c r="O102" s="199"/>
      <c r="P102" s="199"/>
      <c r="Q102" s="199"/>
      <c r="R102" s="199"/>
      <c r="S102" s="360">
        <f>COUNTA(E103:R103)</f>
        <v>0</v>
      </c>
      <c r="T102" s="360">
        <f>IF(SUM(AG102:AJ103)&gt;=AK102,1,0)</f>
        <v>0</v>
      </c>
      <c r="U102" s="375"/>
      <c r="V102" s="375"/>
      <c r="W102" s="402" t="str">
        <f>IF(AN102&gt;1,"ERROR",IF(AN102=1,"OK",""))</f>
        <v/>
      </c>
      <c r="X102" s="362"/>
      <c r="Y102" s="362"/>
      <c r="Z102" s="95"/>
      <c r="AA102" s="32"/>
      <c r="AB102" s="3"/>
      <c r="AC102" s="3"/>
      <c r="AD102" s="186"/>
      <c r="AE102" s="95"/>
      <c r="AF102" s="95"/>
      <c r="AG102" s="360">
        <f>IF(COUNTA(E103)&gt;=1,1,0)</f>
        <v>0</v>
      </c>
      <c r="AH102" s="360">
        <f>IF(COUNTA(F103:H103)&gt;=1,1,0)</f>
        <v>0</v>
      </c>
      <c r="AI102" s="360">
        <f>IF(COUNTA(I103:K103)&gt;=3,1,0)</f>
        <v>0</v>
      </c>
      <c r="AJ102" s="360">
        <f>IF(COUNTA(L103:M103)&gt;=1,1,0)</f>
        <v>0</v>
      </c>
      <c r="AK102" s="360">
        <v>4</v>
      </c>
      <c r="AL102" s="360">
        <f>COUNTA(X102)</f>
        <v>0</v>
      </c>
      <c r="AM102" s="360">
        <f>COUNTA(Y102)</f>
        <v>0</v>
      </c>
      <c r="AN102" s="360">
        <f>SUM(AL102:AM103)</f>
        <v>0</v>
      </c>
      <c r="AO102" s="360">
        <f>IF(AN102&gt;1,0,IF(T102+AL102=2,1,0))</f>
        <v>0</v>
      </c>
      <c r="AP102" s="360">
        <f>IF(AN102&gt;1,0,IF(T102+AM102=2,1,0))</f>
        <v>0</v>
      </c>
      <c r="AQ102" s="95"/>
    </row>
    <row r="103" spans="1:43" ht="13.5" thickBot="1">
      <c r="A103" s="394"/>
      <c r="B103" s="396"/>
      <c r="C103" s="394"/>
      <c r="D103" s="394"/>
      <c r="E103" s="179"/>
      <c r="F103" s="179"/>
      <c r="G103" s="179"/>
      <c r="H103" s="179"/>
      <c r="I103" s="179"/>
      <c r="J103" s="179"/>
      <c r="K103" s="179"/>
      <c r="L103" s="179"/>
      <c r="M103" s="179"/>
      <c r="N103" s="196"/>
      <c r="O103" s="197"/>
      <c r="P103" s="197"/>
      <c r="Q103" s="197"/>
      <c r="R103" s="197"/>
      <c r="S103" s="394"/>
      <c r="T103" s="394"/>
      <c r="U103" s="376"/>
      <c r="V103" s="376"/>
      <c r="W103" s="403"/>
      <c r="X103" s="368"/>
      <c r="Y103" s="363"/>
      <c r="Z103" s="95"/>
      <c r="AA103" s="32"/>
      <c r="AB103" s="3"/>
      <c r="AC103" s="3"/>
      <c r="AD103" s="186"/>
      <c r="AE103" s="95"/>
      <c r="AF103" s="95"/>
      <c r="AG103" s="343"/>
      <c r="AH103" s="343"/>
      <c r="AI103" s="343"/>
      <c r="AJ103" s="343"/>
      <c r="AK103" s="343"/>
      <c r="AL103" s="343"/>
      <c r="AM103" s="343"/>
      <c r="AN103" s="343"/>
      <c r="AO103" s="343"/>
      <c r="AP103" s="343"/>
      <c r="AQ103" s="95"/>
    </row>
    <row r="104" spans="1:43" ht="13.5" thickBot="1">
      <c r="A104" s="360">
        <v>18</v>
      </c>
      <c r="B104" s="381" t="str">
        <f>DenStatus!C59</f>
        <v>Sportsman</v>
      </c>
      <c r="C104" s="342">
        <v>5</v>
      </c>
      <c r="D104" s="342">
        <v>5</v>
      </c>
      <c r="E104" s="189">
        <v>1</v>
      </c>
      <c r="F104" s="189">
        <v>2</v>
      </c>
      <c r="G104" s="194" t="s">
        <v>154</v>
      </c>
      <c r="H104" s="194" t="s">
        <v>155</v>
      </c>
      <c r="I104" s="194" t="s">
        <v>156</v>
      </c>
      <c r="J104" s="198"/>
      <c r="K104" s="199"/>
      <c r="L104" s="199"/>
      <c r="M104" s="199"/>
      <c r="N104" s="199"/>
      <c r="O104" s="199"/>
      <c r="P104" s="199"/>
      <c r="Q104" s="199"/>
      <c r="R104" s="199"/>
      <c r="S104" s="360">
        <f>COUNTA(E105:R105)</f>
        <v>0</v>
      </c>
      <c r="T104" s="360">
        <f>IF(SUM(AG104:AJ105)&gt;=AK104,1,0)</f>
        <v>0</v>
      </c>
      <c r="U104" s="375"/>
      <c r="V104" s="375"/>
      <c r="W104" s="402" t="str">
        <f>IF(AN104&gt;1,"ERROR",IF(AN104=1,"OK",""))</f>
        <v/>
      </c>
      <c r="X104" s="362"/>
      <c r="Y104" s="362"/>
      <c r="Z104" s="95"/>
      <c r="AA104" s="2"/>
      <c r="AB104" s="3"/>
      <c r="AC104" s="3"/>
      <c r="AD104" s="186"/>
      <c r="AE104" s="95"/>
      <c r="AF104" s="95"/>
      <c r="AG104" s="360">
        <f>IF(COUNTA(E105:I105)&gt;=5,1,0)</f>
        <v>0</v>
      </c>
      <c r="AH104" s="360"/>
      <c r="AI104" s="360"/>
      <c r="AJ104" s="360"/>
      <c r="AK104" s="360">
        <v>1</v>
      </c>
      <c r="AL104" s="360">
        <f>COUNTA(X104)</f>
        <v>0</v>
      </c>
      <c r="AM104" s="360">
        <f>COUNTA(Y104)</f>
        <v>0</v>
      </c>
      <c r="AN104" s="360">
        <f>SUM(AL104:AM105)</f>
        <v>0</v>
      </c>
      <c r="AO104" s="360">
        <f>IF(AN104&gt;1,0,IF(T104+AL104=2,1,0))</f>
        <v>0</v>
      </c>
      <c r="AP104" s="360">
        <f>IF(AN104&gt;1,0,IF(T104+AM104=2,1,0))</f>
        <v>0</v>
      </c>
      <c r="AQ104" s="95"/>
    </row>
    <row r="105" spans="1:43" ht="13.5" thickBot="1">
      <c r="A105" s="394"/>
      <c r="B105" s="396"/>
      <c r="C105" s="394"/>
      <c r="D105" s="343"/>
      <c r="E105" s="179"/>
      <c r="F105" s="179"/>
      <c r="G105" s="179"/>
      <c r="H105" s="179"/>
      <c r="I105" s="179"/>
      <c r="J105" s="196"/>
      <c r="K105" s="197"/>
      <c r="L105" s="197"/>
      <c r="M105" s="197"/>
      <c r="N105" s="197"/>
      <c r="O105" s="197"/>
      <c r="P105" s="197"/>
      <c r="Q105" s="197"/>
      <c r="R105" s="197"/>
      <c r="S105" s="343"/>
      <c r="T105" s="343"/>
      <c r="U105" s="376"/>
      <c r="V105" s="376"/>
      <c r="W105" s="403"/>
      <c r="X105" s="368"/>
      <c r="Y105" s="363"/>
      <c r="Z105" s="95"/>
      <c r="AA105" s="4"/>
      <c r="AB105" s="3"/>
      <c r="AC105" s="3"/>
      <c r="AD105" s="186"/>
      <c r="AE105" s="95"/>
      <c r="AF105" s="95"/>
      <c r="AG105" s="343"/>
      <c r="AH105" s="343"/>
      <c r="AI105" s="343"/>
      <c r="AJ105" s="343"/>
      <c r="AK105" s="343"/>
      <c r="AL105" s="343"/>
      <c r="AM105" s="343"/>
      <c r="AN105" s="343"/>
      <c r="AO105" s="343"/>
      <c r="AP105" s="343"/>
      <c r="AQ105" s="95"/>
    </row>
    <row r="106" spans="1:43">
      <c r="A106" s="184"/>
      <c r="B106" s="262" t="s">
        <v>282</v>
      </c>
      <c r="C106" s="149">
        <f>IF(SUM(AO68:AO105)&gt;=1,"X",0)</f>
        <v>0</v>
      </c>
      <c r="D106" s="223" t="s">
        <v>284</v>
      </c>
      <c r="E106" s="145"/>
      <c r="F106" s="145"/>
      <c r="G106" s="145"/>
      <c r="H106" s="145"/>
      <c r="I106" s="145"/>
      <c r="J106" s="145"/>
      <c r="K106" s="145"/>
      <c r="L106" s="145"/>
      <c r="M106" s="145"/>
      <c r="N106" s="145"/>
      <c r="O106" s="145"/>
      <c r="P106" s="145"/>
      <c r="Q106" s="145"/>
      <c r="R106" s="145"/>
      <c r="S106" s="95"/>
      <c r="T106" s="95"/>
      <c r="U106" s="178"/>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row>
    <row r="107" spans="1:43">
      <c r="A107" s="138"/>
      <c r="B107" s="153" t="s">
        <v>283</v>
      </c>
      <c r="C107" s="149">
        <f>IF(SUM(AP68:AP105)&gt;=1,"X",0)</f>
        <v>0</v>
      </c>
      <c r="D107" s="223" t="s">
        <v>284</v>
      </c>
      <c r="E107" s="145"/>
      <c r="F107" s="145"/>
      <c r="G107" s="145"/>
      <c r="H107" s="145"/>
      <c r="I107" s="145"/>
      <c r="J107" s="145"/>
      <c r="K107" s="145"/>
      <c r="L107" s="145"/>
      <c r="M107" s="145"/>
      <c r="N107" s="145"/>
      <c r="O107" s="145"/>
      <c r="P107" s="145"/>
      <c r="Q107" s="145"/>
      <c r="R107" s="145"/>
      <c r="S107" s="95"/>
      <c r="T107" s="95"/>
      <c r="U107" s="178"/>
      <c r="V107" s="95"/>
      <c r="W107" s="95"/>
      <c r="X107" s="95"/>
      <c r="Y107" s="95"/>
      <c r="Z107" s="95"/>
      <c r="AA107" s="95"/>
      <c r="AB107" s="95"/>
      <c r="AC107" s="95"/>
      <c r="AD107" s="95"/>
      <c r="AE107" s="95"/>
      <c r="AF107" s="95"/>
      <c r="AG107" s="104" t="s">
        <v>113</v>
      </c>
      <c r="AH107" s="105"/>
      <c r="AI107" s="105"/>
      <c r="AJ107" s="143"/>
      <c r="AK107" s="144"/>
      <c r="AL107" s="95"/>
      <c r="AM107" s="95"/>
      <c r="AN107" s="95"/>
      <c r="AO107" s="95"/>
      <c r="AP107" s="95"/>
      <c r="AQ107" s="95"/>
    </row>
    <row r="108" spans="1:43">
      <c r="A108" s="95"/>
      <c r="B108" s="106"/>
      <c r="C108" s="152"/>
      <c r="D108" s="145"/>
      <c r="E108" s="145"/>
      <c r="F108" s="145"/>
      <c r="G108" s="145"/>
      <c r="H108" s="145"/>
      <c r="I108" s="145"/>
      <c r="J108" s="145"/>
      <c r="K108" s="145"/>
      <c r="L108" s="145"/>
      <c r="M108" s="145"/>
      <c r="N108" s="145"/>
      <c r="O108" s="145"/>
      <c r="P108" s="145"/>
      <c r="Q108" s="145"/>
      <c r="R108" s="145"/>
      <c r="S108" s="95"/>
      <c r="T108" s="95"/>
      <c r="U108" s="95"/>
      <c r="V108" s="95"/>
      <c r="W108" s="95"/>
      <c r="X108" s="95"/>
      <c r="Y108" s="95"/>
      <c r="Z108" s="95"/>
      <c r="AA108" s="95"/>
      <c r="AB108" s="95"/>
      <c r="AC108" s="95"/>
      <c r="AD108" s="95"/>
      <c r="AE108" s="95"/>
      <c r="AF108" s="95"/>
      <c r="AG108" s="138" t="s">
        <v>26</v>
      </c>
      <c r="AH108" s="143"/>
      <c r="AI108" s="143"/>
      <c r="AJ108" s="143"/>
      <c r="AK108" s="144"/>
      <c r="AL108" s="95"/>
      <c r="AM108" s="95"/>
      <c r="AN108" s="95"/>
      <c r="AO108" s="95"/>
      <c r="AP108" s="95"/>
      <c r="AQ108" s="95"/>
    </row>
    <row r="109" spans="1:43">
      <c r="A109" s="138"/>
      <c r="B109" s="153" t="s">
        <v>111</v>
      </c>
      <c r="C109" s="136">
        <f>IF(SUM(AG111:AG114)&gt;=4,"X",0)</f>
        <v>0</v>
      </c>
      <c r="D109" s="145"/>
      <c r="E109" s="145"/>
      <c r="F109" s="145"/>
      <c r="G109" s="145"/>
      <c r="H109" s="145"/>
      <c r="I109" s="145"/>
      <c r="J109" s="145"/>
      <c r="K109" s="145"/>
      <c r="L109" s="145"/>
      <c r="M109" s="145"/>
      <c r="N109" s="145"/>
      <c r="O109" s="145"/>
      <c r="P109" s="145"/>
      <c r="Q109" s="145"/>
      <c r="R109" s="145"/>
      <c r="S109" s="95"/>
      <c r="T109" s="95"/>
      <c r="U109" s="95"/>
      <c r="V109" s="95"/>
      <c r="W109" s="95"/>
      <c r="X109" s="95"/>
      <c r="Y109" s="95"/>
      <c r="Z109" s="95"/>
      <c r="AA109" s="95"/>
      <c r="AB109" s="95"/>
      <c r="AC109" s="95"/>
      <c r="AD109" s="95"/>
      <c r="AE109" s="95"/>
      <c r="AF109" s="95"/>
      <c r="AG109" s="157" t="s">
        <v>34</v>
      </c>
      <c r="AH109" s="119" t="s">
        <v>48</v>
      </c>
      <c r="AI109" s="119" t="s">
        <v>165</v>
      </c>
      <c r="AJ109" s="119" t="s">
        <v>211</v>
      </c>
      <c r="AK109" s="157" t="s">
        <v>1</v>
      </c>
      <c r="AL109" s="95"/>
      <c r="AM109" s="95"/>
      <c r="AN109" s="95"/>
      <c r="AO109" s="95"/>
      <c r="AP109" s="95"/>
      <c r="AQ109" s="95"/>
    </row>
    <row r="110" spans="1:43">
      <c r="A110" s="138"/>
      <c r="B110" s="153" t="s">
        <v>232</v>
      </c>
      <c r="C110" s="136">
        <f>IF(SUM(AG120:AG123)&gt;=4,"X",0)</f>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51" t="s">
        <v>49</v>
      </c>
      <c r="AH110" s="148" t="s">
        <v>49</v>
      </c>
      <c r="AI110" s="148" t="s">
        <v>49</v>
      </c>
      <c r="AJ110" s="251" t="s">
        <v>49</v>
      </c>
      <c r="AK110" s="251" t="s">
        <v>50</v>
      </c>
      <c r="AL110" s="95"/>
      <c r="AM110" s="95"/>
      <c r="AN110" s="95"/>
      <c r="AO110" s="95"/>
      <c r="AP110" s="95"/>
      <c r="AQ110" s="95"/>
    </row>
    <row r="111" spans="1:43">
      <c r="A111" s="95"/>
      <c r="B111" s="91"/>
      <c r="C111" s="95"/>
      <c r="D111" s="140"/>
      <c r="E111" s="140"/>
      <c r="F111" s="140"/>
      <c r="G111" s="140"/>
      <c r="H111" s="140"/>
      <c r="I111" s="140"/>
      <c r="J111" s="140"/>
      <c r="K111" s="140"/>
      <c r="L111" s="140"/>
      <c r="M111" s="140"/>
      <c r="N111" s="140"/>
      <c r="O111" s="95"/>
      <c r="P111" s="95"/>
      <c r="Q111" s="95"/>
      <c r="R111" s="95"/>
      <c r="S111" s="95"/>
      <c r="T111" s="95"/>
      <c r="U111" s="95"/>
      <c r="V111" s="95"/>
      <c r="W111" s="95"/>
      <c r="X111" s="95"/>
      <c r="Y111" s="95"/>
      <c r="Z111" s="95"/>
      <c r="AA111" s="95"/>
      <c r="AB111" s="95"/>
      <c r="AC111" s="95"/>
      <c r="AD111" s="95"/>
      <c r="AE111" s="95"/>
      <c r="AF111" s="91" t="s">
        <v>17</v>
      </c>
      <c r="AG111" s="136">
        <f>IF(C13="X",1,0)</f>
        <v>0</v>
      </c>
      <c r="AH111" s="136"/>
      <c r="AI111" s="136"/>
      <c r="AJ111" s="136"/>
      <c r="AK111" s="136">
        <v>1</v>
      </c>
      <c r="AL111" s="95"/>
      <c r="AM111" s="95"/>
      <c r="AN111" s="95"/>
      <c r="AO111" s="95"/>
      <c r="AP111" s="95"/>
      <c r="AQ111" s="95"/>
    </row>
    <row r="112" spans="1:43">
      <c r="A112" s="139"/>
      <c r="B112" s="140"/>
      <c r="C112" s="140"/>
      <c r="D112" s="140"/>
      <c r="E112" s="140"/>
      <c r="F112" s="140"/>
      <c r="G112" s="140"/>
      <c r="H112" s="140"/>
      <c r="I112" s="140"/>
      <c r="J112" s="140"/>
      <c r="K112" s="140"/>
      <c r="L112" s="140"/>
      <c r="M112" s="140"/>
      <c r="N112" s="140"/>
      <c r="O112" s="95"/>
      <c r="P112" s="95"/>
      <c r="Q112" s="95"/>
      <c r="R112" s="95"/>
      <c r="S112" s="95"/>
      <c r="T112" s="95"/>
      <c r="U112" s="95"/>
      <c r="V112" s="95"/>
      <c r="W112" s="95"/>
      <c r="X112" s="95"/>
      <c r="Y112" s="95"/>
      <c r="Z112" s="95"/>
      <c r="AA112" s="95"/>
      <c r="AB112" s="95"/>
      <c r="AC112" s="95"/>
      <c r="AD112" s="95"/>
      <c r="AE112" s="95"/>
      <c r="AF112" s="91" t="s">
        <v>64</v>
      </c>
      <c r="AG112" s="136">
        <f>IF(C30="X",1,0)</f>
        <v>0</v>
      </c>
      <c r="AH112" s="136"/>
      <c r="AI112" s="136"/>
      <c r="AJ112" s="136"/>
      <c r="AK112" s="136">
        <v>1</v>
      </c>
      <c r="AL112" s="95"/>
      <c r="AM112" s="95"/>
      <c r="AN112" s="95"/>
      <c r="AO112" s="95"/>
      <c r="AP112" s="95"/>
      <c r="AQ112" s="95"/>
    </row>
    <row r="113" spans="1:43">
      <c r="A113" s="140"/>
      <c r="B113" s="140"/>
      <c r="C113" s="140"/>
      <c r="D113" s="140"/>
      <c r="E113" s="140"/>
      <c r="F113" s="140"/>
      <c r="G113" s="140"/>
      <c r="H113" s="140"/>
      <c r="I113" s="140"/>
      <c r="J113" s="140"/>
      <c r="K113" s="140"/>
      <c r="L113" s="140"/>
      <c r="M113" s="140"/>
      <c r="N113" s="140"/>
      <c r="O113" s="95"/>
      <c r="P113" s="95"/>
      <c r="Q113" s="95"/>
      <c r="R113" s="95"/>
      <c r="S113" s="95"/>
      <c r="T113" s="95"/>
      <c r="U113" s="95"/>
      <c r="V113" s="95"/>
      <c r="W113" s="95"/>
      <c r="X113" s="95"/>
      <c r="Y113" s="95"/>
      <c r="Z113" s="95"/>
      <c r="AA113" s="95"/>
      <c r="AB113" s="95"/>
      <c r="AC113" s="95"/>
      <c r="AD113" s="95"/>
      <c r="AE113" s="95"/>
      <c r="AF113" s="91" t="s">
        <v>63</v>
      </c>
      <c r="AG113" s="136">
        <f>IF(C38="X",1,0)</f>
        <v>0</v>
      </c>
      <c r="AH113" s="136"/>
      <c r="AI113" s="136"/>
      <c r="AJ113" s="136"/>
      <c r="AK113" s="136">
        <v>1</v>
      </c>
      <c r="AL113" s="95"/>
      <c r="AM113" s="95"/>
      <c r="AN113" s="95"/>
      <c r="AO113" s="95"/>
      <c r="AP113" s="95"/>
      <c r="AQ113" s="95"/>
    </row>
    <row r="114" spans="1:43">
      <c r="A114" s="140"/>
      <c r="B114" s="140"/>
      <c r="C114" s="152"/>
      <c r="D114" s="140"/>
      <c r="E114" s="140"/>
      <c r="F114" s="140"/>
      <c r="G114" s="140"/>
      <c r="H114" s="140"/>
      <c r="I114" s="140"/>
      <c r="J114" s="140"/>
      <c r="K114" s="140"/>
      <c r="L114" s="140"/>
      <c r="M114" s="140"/>
      <c r="N114" s="140"/>
      <c r="O114" s="95"/>
      <c r="P114" s="95"/>
      <c r="Q114" s="95"/>
      <c r="R114" s="95"/>
      <c r="S114" s="95"/>
      <c r="T114" s="95"/>
      <c r="U114" s="95"/>
      <c r="V114" s="95"/>
      <c r="W114" s="95"/>
      <c r="X114" s="95"/>
      <c r="Y114" s="95"/>
      <c r="Z114" s="95"/>
      <c r="AA114" s="95"/>
      <c r="AB114" s="95"/>
      <c r="AC114" s="95"/>
      <c r="AD114" s="95"/>
      <c r="AE114" s="95"/>
      <c r="AF114" s="91" t="s">
        <v>65</v>
      </c>
      <c r="AG114" s="136">
        <f>IF(C106="X",1,0)</f>
        <v>0</v>
      </c>
      <c r="AH114" s="136"/>
      <c r="AI114" s="136"/>
      <c r="AJ114" s="136"/>
      <c r="AK114" s="136">
        <v>1</v>
      </c>
      <c r="AL114" s="91" t="s">
        <v>253</v>
      </c>
      <c r="AM114" s="95"/>
      <c r="AN114" s="95"/>
      <c r="AO114" s="95"/>
      <c r="AP114" s="95"/>
      <c r="AQ114" s="95"/>
    </row>
    <row r="115" spans="1:43">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row>
    <row r="116" spans="1:43">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104" t="s">
        <v>235</v>
      </c>
      <c r="AH116" s="105"/>
      <c r="AI116" s="105"/>
      <c r="AJ116" s="143"/>
      <c r="AK116" s="144"/>
      <c r="AL116" s="95"/>
      <c r="AM116" s="95"/>
      <c r="AN116" s="95"/>
      <c r="AO116" s="95"/>
      <c r="AP116" s="95"/>
      <c r="AQ116" s="95"/>
    </row>
    <row r="117" spans="1:43">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138" t="s">
        <v>26</v>
      </c>
      <c r="AH117" s="143"/>
      <c r="AI117" s="143"/>
      <c r="AJ117" s="143"/>
      <c r="AK117" s="144"/>
      <c r="AL117" s="95"/>
      <c r="AM117" s="95"/>
      <c r="AN117" s="95"/>
      <c r="AO117" s="95"/>
      <c r="AP117" s="95"/>
      <c r="AQ117" s="95"/>
    </row>
    <row r="118" spans="1:43">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157" t="s">
        <v>34</v>
      </c>
      <c r="AH118" s="119" t="s">
        <v>48</v>
      </c>
      <c r="AI118" s="119" t="s">
        <v>165</v>
      </c>
      <c r="AJ118" s="119" t="s">
        <v>211</v>
      </c>
      <c r="AK118" s="157" t="s">
        <v>1</v>
      </c>
      <c r="AL118" s="95"/>
      <c r="AM118" s="95"/>
      <c r="AN118" s="95"/>
      <c r="AO118" s="95"/>
      <c r="AP118" s="95"/>
      <c r="AQ118" s="95"/>
    </row>
    <row r="119" spans="1:43">
      <c r="A119" s="95"/>
      <c r="B119" s="95"/>
      <c r="C119" s="95"/>
      <c r="D119" s="95"/>
      <c r="E119" s="95"/>
      <c r="F119" s="95"/>
      <c r="G119" s="95"/>
      <c r="H119" s="95"/>
      <c r="I119" s="95"/>
      <c r="J119" s="95"/>
      <c r="K119" s="95"/>
      <c r="L119" s="95"/>
      <c r="M119" s="95"/>
      <c r="N119" s="95"/>
      <c r="O119" s="95"/>
      <c r="P119" s="95"/>
      <c r="Q119" s="95"/>
      <c r="R119" s="95"/>
      <c r="S119" s="95"/>
      <c r="T119" s="95"/>
      <c r="U119" s="95"/>
      <c r="V119" s="95"/>
      <c r="W119" s="91"/>
      <c r="X119" s="95"/>
      <c r="Y119" s="95"/>
      <c r="Z119" s="95"/>
      <c r="AA119" s="95"/>
      <c r="AB119" s="95"/>
      <c r="AC119" s="95"/>
      <c r="AD119" s="95"/>
      <c r="AE119" s="95"/>
      <c r="AF119" s="95"/>
      <c r="AG119" s="251" t="s">
        <v>49</v>
      </c>
      <c r="AH119" s="148" t="s">
        <v>49</v>
      </c>
      <c r="AI119" s="148" t="s">
        <v>49</v>
      </c>
      <c r="AJ119" s="251" t="s">
        <v>49</v>
      </c>
      <c r="AK119" s="251" t="s">
        <v>50</v>
      </c>
      <c r="AL119" s="95"/>
      <c r="AM119" s="95"/>
      <c r="AN119" s="95"/>
      <c r="AO119" s="95"/>
      <c r="AP119" s="95"/>
      <c r="AQ119" s="95"/>
    </row>
    <row r="120" spans="1:43">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1" t="s">
        <v>17</v>
      </c>
      <c r="AG120" s="136">
        <f>IF(C13="X",1,0)</f>
        <v>0</v>
      </c>
      <c r="AH120" s="136"/>
      <c r="AI120" s="136"/>
      <c r="AJ120" s="136"/>
      <c r="AK120" s="136">
        <v>1</v>
      </c>
      <c r="AL120" s="95"/>
      <c r="AM120" s="95"/>
      <c r="AN120" s="95"/>
      <c r="AO120" s="95"/>
      <c r="AP120" s="95"/>
      <c r="AQ120" s="95"/>
    </row>
    <row r="121" spans="1:43">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1" t="s">
        <v>64</v>
      </c>
      <c r="AG121" s="136">
        <f>IF(C55="X",1,0)</f>
        <v>0</v>
      </c>
      <c r="AH121" s="136"/>
      <c r="AI121" s="136"/>
      <c r="AJ121" s="136"/>
      <c r="AK121" s="136">
        <v>1</v>
      </c>
      <c r="AL121" s="95"/>
      <c r="AM121" s="95"/>
      <c r="AN121" s="95"/>
      <c r="AO121" s="95"/>
      <c r="AP121" s="95"/>
      <c r="AQ121" s="95"/>
    </row>
    <row r="122" spans="1:43">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1" t="s">
        <v>63</v>
      </c>
      <c r="AG122" s="136">
        <f>IF(C63="X",1,0)</f>
        <v>0</v>
      </c>
      <c r="AH122" s="136"/>
      <c r="AI122" s="136"/>
      <c r="AJ122" s="136"/>
      <c r="AK122" s="136">
        <v>1</v>
      </c>
      <c r="AL122" s="95"/>
      <c r="AM122" s="95"/>
      <c r="AN122" s="95"/>
      <c r="AO122" s="95"/>
      <c r="AP122" s="95"/>
      <c r="AQ122" s="95"/>
    </row>
    <row r="123" spans="1:43">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1" t="s">
        <v>65</v>
      </c>
      <c r="AG123" s="136">
        <f>IF(C107="X",1,0)</f>
        <v>0</v>
      </c>
      <c r="AH123" s="136"/>
      <c r="AI123" s="136"/>
      <c r="AJ123" s="136"/>
      <c r="AK123" s="136">
        <v>1</v>
      </c>
      <c r="AL123" s="91" t="s">
        <v>253</v>
      </c>
      <c r="AM123" s="95"/>
      <c r="AN123" s="95"/>
      <c r="AO123" s="95"/>
      <c r="AP123" s="95"/>
      <c r="AQ123" s="95"/>
    </row>
  </sheetData>
  <sheetProtection sheet="1" objects="1" scenarios="1"/>
  <mergeCells count="514">
    <mergeCell ref="AP102:AP103"/>
    <mergeCell ref="AG104:AG105"/>
    <mergeCell ref="AH104:AH105"/>
    <mergeCell ref="AI104:AI105"/>
    <mergeCell ref="AJ104:AJ105"/>
    <mergeCell ref="AK104:AK105"/>
    <mergeCell ref="AL104:AL105"/>
    <mergeCell ref="AM104:AM105"/>
    <mergeCell ref="AN104:AN105"/>
    <mergeCell ref="AO104:AO105"/>
    <mergeCell ref="AP104:AP105"/>
    <mergeCell ref="AG102:AG103"/>
    <mergeCell ref="AH102:AH103"/>
    <mergeCell ref="AI102:AI103"/>
    <mergeCell ref="AJ102:AJ103"/>
    <mergeCell ref="AK102:AK103"/>
    <mergeCell ref="AL102:AL103"/>
    <mergeCell ref="AM102:AM103"/>
    <mergeCell ref="AN102:AN103"/>
    <mergeCell ref="AO102:AO103"/>
    <mergeCell ref="AP98:AP99"/>
    <mergeCell ref="AG100:AG101"/>
    <mergeCell ref="AH100:AH101"/>
    <mergeCell ref="AI100:AI101"/>
    <mergeCell ref="AJ100:AJ101"/>
    <mergeCell ref="AK100:AK101"/>
    <mergeCell ref="AL100:AL101"/>
    <mergeCell ref="AM100:AM101"/>
    <mergeCell ref="AN100:AN101"/>
    <mergeCell ref="AO100:AO101"/>
    <mergeCell ref="AP100:AP101"/>
    <mergeCell ref="AG98:AG99"/>
    <mergeCell ref="AH98:AH99"/>
    <mergeCell ref="AI98:AI99"/>
    <mergeCell ref="AJ98:AJ99"/>
    <mergeCell ref="AK98:AK99"/>
    <mergeCell ref="AL98:AL99"/>
    <mergeCell ref="AM98:AM99"/>
    <mergeCell ref="AN98:AN99"/>
    <mergeCell ref="AO98:AO99"/>
    <mergeCell ref="AP94:AP95"/>
    <mergeCell ref="AG96:AG97"/>
    <mergeCell ref="AH96:AH97"/>
    <mergeCell ref="AI96:AI97"/>
    <mergeCell ref="AJ96:AJ97"/>
    <mergeCell ref="AK96:AK97"/>
    <mergeCell ref="AL96:AL97"/>
    <mergeCell ref="AM96:AM97"/>
    <mergeCell ref="AN96:AN97"/>
    <mergeCell ref="AO96:AO97"/>
    <mergeCell ref="AP96:AP97"/>
    <mergeCell ref="AG94:AG95"/>
    <mergeCell ref="AH94:AH95"/>
    <mergeCell ref="AI94:AI95"/>
    <mergeCell ref="AJ94:AJ95"/>
    <mergeCell ref="AK94:AK95"/>
    <mergeCell ref="AL94:AL95"/>
    <mergeCell ref="AM94:AM95"/>
    <mergeCell ref="AN94:AN95"/>
    <mergeCell ref="AO94:AO95"/>
    <mergeCell ref="AP90:AP91"/>
    <mergeCell ref="AG92:AG93"/>
    <mergeCell ref="AH92:AH93"/>
    <mergeCell ref="AI92:AI93"/>
    <mergeCell ref="AJ92:AJ93"/>
    <mergeCell ref="AK92:AK93"/>
    <mergeCell ref="AL92:AL93"/>
    <mergeCell ref="AM92:AM93"/>
    <mergeCell ref="AN92:AN93"/>
    <mergeCell ref="AO92:AO93"/>
    <mergeCell ref="AP92:AP93"/>
    <mergeCell ref="AG90:AG91"/>
    <mergeCell ref="AH90:AH91"/>
    <mergeCell ref="AI90:AI91"/>
    <mergeCell ref="AJ90:AJ91"/>
    <mergeCell ref="AK90:AK91"/>
    <mergeCell ref="AL90:AL91"/>
    <mergeCell ref="AM90:AM91"/>
    <mergeCell ref="AN90:AN91"/>
    <mergeCell ref="AO90:AO91"/>
    <mergeCell ref="AG80:AG81"/>
    <mergeCell ref="AH80:AH81"/>
    <mergeCell ref="AI80:AI81"/>
    <mergeCell ref="AJ80:AJ81"/>
    <mergeCell ref="AP84:AP85"/>
    <mergeCell ref="AG86:AG89"/>
    <mergeCell ref="AH86:AH89"/>
    <mergeCell ref="AI86:AI89"/>
    <mergeCell ref="AJ86:AJ89"/>
    <mergeCell ref="AK86:AK89"/>
    <mergeCell ref="AL86:AL89"/>
    <mergeCell ref="AM86:AM89"/>
    <mergeCell ref="AN86:AN89"/>
    <mergeCell ref="AO86:AO89"/>
    <mergeCell ref="AP86:AP89"/>
    <mergeCell ref="AG84:AG85"/>
    <mergeCell ref="AH84:AH85"/>
    <mergeCell ref="AI84:AI85"/>
    <mergeCell ref="AJ84:AJ85"/>
    <mergeCell ref="AK84:AK85"/>
    <mergeCell ref="AL84:AL85"/>
    <mergeCell ref="AM84:AM85"/>
    <mergeCell ref="AN84:AN85"/>
    <mergeCell ref="AO84:AO85"/>
    <mergeCell ref="AP78:AP79"/>
    <mergeCell ref="AG78:AG79"/>
    <mergeCell ref="AH78:AH79"/>
    <mergeCell ref="AI78:AI79"/>
    <mergeCell ref="AJ78:AJ79"/>
    <mergeCell ref="AK78:AK79"/>
    <mergeCell ref="AL78:AL79"/>
    <mergeCell ref="AM78:AM79"/>
    <mergeCell ref="AN78:AN79"/>
    <mergeCell ref="AO78:AO79"/>
    <mergeCell ref="AO70:AO71"/>
    <mergeCell ref="AP74:AP75"/>
    <mergeCell ref="AG76:AG77"/>
    <mergeCell ref="AH76:AH77"/>
    <mergeCell ref="AI76:AI77"/>
    <mergeCell ref="AJ76:AJ77"/>
    <mergeCell ref="AK76:AK77"/>
    <mergeCell ref="AL76:AL77"/>
    <mergeCell ref="AM76:AM77"/>
    <mergeCell ref="AN76:AN77"/>
    <mergeCell ref="AO76:AO77"/>
    <mergeCell ref="AP76:AP77"/>
    <mergeCell ref="AG74:AG75"/>
    <mergeCell ref="AH74:AH75"/>
    <mergeCell ref="AI74:AI75"/>
    <mergeCell ref="AJ74:AJ75"/>
    <mergeCell ref="AK74:AK75"/>
    <mergeCell ref="AL74:AL75"/>
    <mergeCell ref="AM74:AM75"/>
    <mergeCell ref="AN74:AN75"/>
    <mergeCell ref="AO74:AO75"/>
    <mergeCell ref="AL68:AL69"/>
    <mergeCell ref="AM68:AM69"/>
    <mergeCell ref="AN68:AN69"/>
    <mergeCell ref="AO68:AO69"/>
    <mergeCell ref="AP68:AP69"/>
    <mergeCell ref="AP70:AP71"/>
    <mergeCell ref="AG72:AG73"/>
    <mergeCell ref="AH72:AH73"/>
    <mergeCell ref="AI72:AI73"/>
    <mergeCell ref="AJ72:AJ73"/>
    <mergeCell ref="AK72:AK73"/>
    <mergeCell ref="AL72:AL73"/>
    <mergeCell ref="AM72:AM73"/>
    <mergeCell ref="AN72:AN73"/>
    <mergeCell ref="AO72:AO73"/>
    <mergeCell ref="AP72:AP73"/>
    <mergeCell ref="AG70:AG71"/>
    <mergeCell ref="AH70:AH71"/>
    <mergeCell ref="AI70:AI71"/>
    <mergeCell ref="AJ70:AJ71"/>
    <mergeCell ref="AK70:AK71"/>
    <mergeCell ref="AL70:AL71"/>
    <mergeCell ref="AM70:AM71"/>
    <mergeCell ref="AN70:AN71"/>
    <mergeCell ref="AG49:AG50"/>
    <mergeCell ref="AH49:AH50"/>
    <mergeCell ref="AI49:AI50"/>
    <mergeCell ref="AJ49:AJ50"/>
    <mergeCell ref="AK49:AK50"/>
    <mergeCell ref="AG68:AG69"/>
    <mergeCell ref="AH68:AH69"/>
    <mergeCell ref="AI68:AI69"/>
    <mergeCell ref="AJ68:AJ69"/>
    <mergeCell ref="AK68:AK69"/>
    <mergeCell ref="AG51:AG54"/>
    <mergeCell ref="AH51:AH54"/>
    <mergeCell ref="AI51:AI54"/>
    <mergeCell ref="AJ51:AJ54"/>
    <mergeCell ref="AK51:AK54"/>
    <mergeCell ref="AG45:AG46"/>
    <mergeCell ref="AH45:AH46"/>
    <mergeCell ref="AI45:AI46"/>
    <mergeCell ref="AJ45:AJ46"/>
    <mergeCell ref="AK45:AK46"/>
    <mergeCell ref="AG47:AG48"/>
    <mergeCell ref="AH47:AH48"/>
    <mergeCell ref="AI47:AI48"/>
    <mergeCell ref="AJ47:AJ48"/>
    <mergeCell ref="AK47:AK48"/>
    <mergeCell ref="AG28:AG29"/>
    <mergeCell ref="AH28:AH29"/>
    <mergeCell ref="AI28:AI29"/>
    <mergeCell ref="AJ28:AJ29"/>
    <mergeCell ref="AK28:AK29"/>
    <mergeCell ref="AG43:AG44"/>
    <mergeCell ref="AH43:AH44"/>
    <mergeCell ref="AI43:AI44"/>
    <mergeCell ref="AJ43:AJ44"/>
    <mergeCell ref="AK43:AK44"/>
    <mergeCell ref="AG22:AG25"/>
    <mergeCell ref="AH22:AH25"/>
    <mergeCell ref="AI22:AI25"/>
    <mergeCell ref="AJ22:AJ25"/>
    <mergeCell ref="AK22:AK25"/>
    <mergeCell ref="AG26:AG27"/>
    <mergeCell ref="AH26:AH27"/>
    <mergeCell ref="AI26:AI27"/>
    <mergeCell ref="AJ26:AJ27"/>
    <mergeCell ref="AK26:AK27"/>
    <mergeCell ref="AG18:AG19"/>
    <mergeCell ref="AH18:AH19"/>
    <mergeCell ref="AI18:AI19"/>
    <mergeCell ref="AJ18:AJ19"/>
    <mergeCell ref="AK18:AK19"/>
    <mergeCell ref="AG20:AG21"/>
    <mergeCell ref="AH20:AH21"/>
    <mergeCell ref="AI20:AI21"/>
    <mergeCell ref="AJ20:AJ21"/>
    <mergeCell ref="AK20:AK21"/>
    <mergeCell ref="X104:X105"/>
    <mergeCell ref="Y104:Y105"/>
    <mergeCell ref="A104:A105"/>
    <mergeCell ref="B104:B105"/>
    <mergeCell ref="C104:C105"/>
    <mergeCell ref="D104:D105"/>
    <mergeCell ref="S104:S105"/>
    <mergeCell ref="T104:T105"/>
    <mergeCell ref="U104:U105"/>
    <mergeCell ref="V104:V105"/>
    <mergeCell ref="W104:W105"/>
    <mergeCell ref="X100:X101"/>
    <mergeCell ref="Y100:Y101"/>
    <mergeCell ref="A102:A103"/>
    <mergeCell ref="B102:B103"/>
    <mergeCell ref="C102:C103"/>
    <mergeCell ref="D102:D103"/>
    <mergeCell ref="S102:S103"/>
    <mergeCell ref="T102:T103"/>
    <mergeCell ref="U102:U103"/>
    <mergeCell ref="V102:V103"/>
    <mergeCell ref="W102:W103"/>
    <mergeCell ref="X102:X103"/>
    <mergeCell ref="Y102:Y103"/>
    <mergeCell ref="A100:A101"/>
    <mergeCell ref="B100:B101"/>
    <mergeCell ref="C100:C101"/>
    <mergeCell ref="D100:D101"/>
    <mergeCell ref="S100:S101"/>
    <mergeCell ref="T100:T101"/>
    <mergeCell ref="U100:U101"/>
    <mergeCell ref="V100:V101"/>
    <mergeCell ref="W100:W101"/>
    <mergeCell ref="X96:X97"/>
    <mergeCell ref="Y96:Y97"/>
    <mergeCell ref="A98:A99"/>
    <mergeCell ref="B98:B99"/>
    <mergeCell ref="C98:C99"/>
    <mergeCell ref="D98:D99"/>
    <mergeCell ref="S98:S99"/>
    <mergeCell ref="T98:T99"/>
    <mergeCell ref="U98:U99"/>
    <mergeCell ref="V98:V99"/>
    <mergeCell ref="W98:W99"/>
    <mergeCell ref="X98:X99"/>
    <mergeCell ref="Y98:Y99"/>
    <mergeCell ref="A96:A97"/>
    <mergeCell ref="B96:B97"/>
    <mergeCell ref="C96:C97"/>
    <mergeCell ref="D96:D97"/>
    <mergeCell ref="S96:S97"/>
    <mergeCell ref="T96:T97"/>
    <mergeCell ref="U96:U97"/>
    <mergeCell ref="V96:V97"/>
    <mergeCell ref="W96:W97"/>
    <mergeCell ref="V86:V89"/>
    <mergeCell ref="W86:W89"/>
    <mergeCell ref="X92:X93"/>
    <mergeCell ref="Y92:Y93"/>
    <mergeCell ref="A94:A95"/>
    <mergeCell ref="B94:B95"/>
    <mergeCell ref="C94:C95"/>
    <mergeCell ref="D94:D95"/>
    <mergeCell ref="S94:S95"/>
    <mergeCell ref="T94:T95"/>
    <mergeCell ref="U94:U95"/>
    <mergeCell ref="V94:V95"/>
    <mergeCell ref="W94:W95"/>
    <mergeCell ref="X94:X95"/>
    <mergeCell ref="Y94:Y95"/>
    <mergeCell ref="A92:A93"/>
    <mergeCell ref="B92:B93"/>
    <mergeCell ref="C92:C93"/>
    <mergeCell ref="D92:D93"/>
    <mergeCell ref="S92:S93"/>
    <mergeCell ref="T92:T93"/>
    <mergeCell ref="U92:U93"/>
    <mergeCell ref="V92:V93"/>
    <mergeCell ref="W92:W93"/>
    <mergeCell ref="X84:X85"/>
    <mergeCell ref="Y84:Y85"/>
    <mergeCell ref="A80:A81"/>
    <mergeCell ref="B80:B81"/>
    <mergeCell ref="X86:X89"/>
    <mergeCell ref="Y86:Y89"/>
    <mergeCell ref="A90:A91"/>
    <mergeCell ref="B90:B91"/>
    <mergeCell ref="C90:C91"/>
    <mergeCell ref="D90:D91"/>
    <mergeCell ref="S90:S91"/>
    <mergeCell ref="T90:T91"/>
    <mergeCell ref="U90:U91"/>
    <mergeCell ref="V90:V91"/>
    <mergeCell ref="W90:W91"/>
    <mergeCell ref="X90:X91"/>
    <mergeCell ref="Y90:Y91"/>
    <mergeCell ref="A86:A89"/>
    <mergeCell ref="B86:B89"/>
    <mergeCell ref="C86:C89"/>
    <mergeCell ref="D86:D89"/>
    <mergeCell ref="S86:S89"/>
    <mergeCell ref="T86:T89"/>
    <mergeCell ref="U86:U89"/>
    <mergeCell ref="A84:A85"/>
    <mergeCell ref="B84:B85"/>
    <mergeCell ref="C84:C85"/>
    <mergeCell ref="D84:D85"/>
    <mergeCell ref="S84:S85"/>
    <mergeCell ref="T84:T85"/>
    <mergeCell ref="U84:U85"/>
    <mergeCell ref="V84:V85"/>
    <mergeCell ref="W84:W85"/>
    <mergeCell ref="X78:X79"/>
    <mergeCell ref="Y78:Y79"/>
    <mergeCell ref="A76:A77"/>
    <mergeCell ref="B76:B77"/>
    <mergeCell ref="C76:C77"/>
    <mergeCell ref="D76:D77"/>
    <mergeCell ref="S76:S77"/>
    <mergeCell ref="T76:T77"/>
    <mergeCell ref="U76:U77"/>
    <mergeCell ref="V76:V77"/>
    <mergeCell ref="A78:A79"/>
    <mergeCell ref="B78:B79"/>
    <mergeCell ref="C78:C79"/>
    <mergeCell ref="D78:D79"/>
    <mergeCell ref="S78:S79"/>
    <mergeCell ref="T78:T79"/>
    <mergeCell ref="U78:U79"/>
    <mergeCell ref="V78:V79"/>
    <mergeCell ref="W78:W79"/>
    <mergeCell ref="A74:A75"/>
    <mergeCell ref="B74:B75"/>
    <mergeCell ref="C74:C75"/>
    <mergeCell ref="D74:D75"/>
    <mergeCell ref="S74:S75"/>
    <mergeCell ref="T74:T75"/>
    <mergeCell ref="U74:U75"/>
    <mergeCell ref="V74:V75"/>
    <mergeCell ref="W74:W75"/>
    <mergeCell ref="A68:A69"/>
    <mergeCell ref="B68:B69"/>
    <mergeCell ref="C68:C69"/>
    <mergeCell ref="D68:D69"/>
    <mergeCell ref="S68:S69"/>
    <mergeCell ref="T68:T69"/>
    <mergeCell ref="U68:U69"/>
    <mergeCell ref="V68:V69"/>
    <mergeCell ref="W72:W73"/>
    <mergeCell ref="A72:A73"/>
    <mergeCell ref="B72:B73"/>
    <mergeCell ref="C72:C73"/>
    <mergeCell ref="D72:D73"/>
    <mergeCell ref="S72:S73"/>
    <mergeCell ref="T72:T73"/>
    <mergeCell ref="U72:U73"/>
    <mergeCell ref="V72:V73"/>
    <mergeCell ref="A70:A71"/>
    <mergeCell ref="B70:B71"/>
    <mergeCell ref="C70:C71"/>
    <mergeCell ref="D70:D71"/>
    <mergeCell ref="S70:S71"/>
    <mergeCell ref="T70:T71"/>
    <mergeCell ref="U70:U71"/>
    <mergeCell ref="W70:W71"/>
    <mergeCell ref="S4:V4"/>
    <mergeCell ref="S16:V16"/>
    <mergeCell ref="T18:T19"/>
    <mergeCell ref="U18:U19"/>
    <mergeCell ref="V18:V19"/>
    <mergeCell ref="T20:T21"/>
    <mergeCell ref="U20:U21"/>
    <mergeCell ref="V20:V21"/>
    <mergeCell ref="T22:T25"/>
    <mergeCell ref="U22:U25"/>
    <mergeCell ref="V22:V25"/>
    <mergeCell ref="U43:U44"/>
    <mergeCell ref="V43:V44"/>
    <mergeCell ref="S41:V41"/>
    <mergeCell ref="U28:U29"/>
    <mergeCell ref="V28:V29"/>
    <mergeCell ref="U49:U50"/>
    <mergeCell ref="V49:V50"/>
    <mergeCell ref="A18:A19"/>
    <mergeCell ref="B18:B19"/>
    <mergeCell ref="C18:C19"/>
    <mergeCell ref="A28:A29"/>
    <mergeCell ref="B28:B29"/>
    <mergeCell ref="C28:C29"/>
    <mergeCell ref="D28:D29"/>
    <mergeCell ref="S28:S29"/>
    <mergeCell ref="T28:T29"/>
    <mergeCell ref="A22:A25"/>
    <mergeCell ref="B22:B25"/>
    <mergeCell ref="C22:C25"/>
    <mergeCell ref="D22:D25"/>
    <mergeCell ref="S22:S25"/>
    <mergeCell ref="A20:A21"/>
    <mergeCell ref="B20:B21"/>
    <mergeCell ref="C20:C21"/>
    <mergeCell ref="D20:D21"/>
    <mergeCell ref="S20:S21"/>
    <mergeCell ref="D18:D19"/>
    <mergeCell ref="S18:S19"/>
    <mergeCell ref="A26:A27"/>
    <mergeCell ref="B26:B27"/>
    <mergeCell ref="C26:C27"/>
    <mergeCell ref="D26:D27"/>
    <mergeCell ref="S26:S27"/>
    <mergeCell ref="T26:T27"/>
    <mergeCell ref="S33:V33"/>
    <mergeCell ref="U26:U27"/>
    <mergeCell ref="V26:V27"/>
    <mergeCell ref="A45:A48"/>
    <mergeCell ref="B45:B48"/>
    <mergeCell ref="E45:G46"/>
    <mergeCell ref="T45:T48"/>
    <mergeCell ref="E47:G48"/>
    <mergeCell ref="A43:A44"/>
    <mergeCell ref="B43:B44"/>
    <mergeCell ref="C43:C44"/>
    <mergeCell ref="D43:D44"/>
    <mergeCell ref="S43:S44"/>
    <mergeCell ref="T43:T44"/>
    <mergeCell ref="U45:U46"/>
    <mergeCell ref="V45:V46"/>
    <mergeCell ref="C47:C48"/>
    <mergeCell ref="D47:D48"/>
    <mergeCell ref="S47:S48"/>
    <mergeCell ref="U47:U48"/>
    <mergeCell ref="V47:V48"/>
    <mergeCell ref="C45:C46"/>
    <mergeCell ref="D45:D46"/>
    <mergeCell ref="S45:S46"/>
    <mergeCell ref="A49:A50"/>
    <mergeCell ref="B49:B50"/>
    <mergeCell ref="C49:C50"/>
    <mergeCell ref="D49:D50"/>
    <mergeCell ref="S49:S50"/>
    <mergeCell ref="T49:T50"/>
    <mergeCell ref="A51:A54"/>
    <mergeCell ref="B51:B54"/>
    <mergeCell ref="C51:C54"/>
    <mergeCell ref="D51:D54"/>
    <mergeCell ref="S51:S54"/>
    <mergeCell ref="T51:T54"/>
    <mergeCell ref="U51:U54"/>
    <mergeCell ref="V51:V54"/>
    <mergeCell ref="S58:V58"/>
    <mergeCell ref="X64:Y66"/>
    <mergeCell ref="S66:V66"/>
    <mergeCell ref="C80:C81"/>
    <mergeCell ref="D80:D81"/>
    <mergeCell ref="S80:S81"/>
    <mergeCell ref="T80:T81"/>
    <mergeCell ref="U80:U81"/>
    <mergeCell ref="V80:V81"/>
    <mergeCell ref="W80:W81"/>
    <mergeCell ref="X80:X81"/>
    <mergeCell ref="Y80:Y81"/>
    <mergeCell ref="W68:W69"/>
    <mergeCell ref="X68:X69"/>
    <mergeCell ref="Y68:Y69"/>
    <mergeCell ref="X70:X71"/>
    <mergeCell ref="Y70:Y71"/>
    <mergeCell ref="X72:X73"/>
    <mergeCell ref="Y72:Y73"/>
    <mergeCell ref="X74:X75"/>
    <mergeCell ref="Y74:Y75"/>
    <mergeCell ref="W76:W77"/>
    <mergeCell ref="X76:X77"/>
    <mergeCell ref="Y76:Y77"/>
    <mergeCell ref="V70:V71"/>
    <mergeCell ref="X82:X83"/>
    <mergeCell ref="Y82:Y83"/>
    <mergeCell ref="AG82:AG83"/>
    <mergeCell ref="AH82:AH83"/>
    <mergeCell ref="AI82:AI83"/>
    <mergeCell ref="AJ82:AJ83"/>
    <mergeCell ref="AK82:AK83"/>
    <mergeCell ref="AL82:AL83"/>
    <mergeCell ref="AM82:AM83"/>
    <mergeCell ref="A82:A83"/>
    <mergeCell ref="B82:B83"/>
    <mergeCell ref="C82:C83"/>
    <mergeCell ref="D82:D83"/>
    <mergeCell ref="S82:S83"/>
    <mergeCell ref="T82:T83"/>
    <mergeCell ref="U82:U83"/>
    <mergeCell ref="V82:V83"/>
    <mergeCell ref="W82:W83"/>
    <mergeCell ref="AN82:AN83"/>
    <mergeCell ref="AO82:AO83"/>
    <mergeCell ref="AP82:AP83"/>
    <mergeCell ref="AK80:AK81"/>
    <mergeCell ref="AL80:AL81"/>
    <mergeCell ref="AM80:AM81"/>
    <mergeCell ref="AN80:AN81"/>
    <mergeCell ref="AO80:AO81"/>
    <mergeCell ref="AP80:AP81"/>
  </mergeCells>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51" priority="25" stopIfTrue="1" operator="greaterThan">
      <formula>0</formula>
    </cfRule>
  </conditionalFormatting>
  <conditionalFormatting sqref="C31:C32 C38:C40 C53:C55 C106:C110">
    <cfRule type="cellIs" dxfId="50" priority="26" stopIfTrue="1" operator="greaterThanOrEqual">
      <formula>1</formula>
    </cfRule>
  </conditionalFormatting>
  <conditionalFormatting sqref="C53:C55 T18:T29 T43:T52 E44:Q44 E46:M46 E48:J48 E50:R50 E52:G52 T66 T68:T105">
    <cfRule type="cellIs" dxfId="49" priority="24" operator="greaterThan">
      <formula>0</formula>
    </cfRule>
  </conditionalFormatting>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48" priority="20" stopIfTrue="1" operator="greaterThan">
      <formula>0</formula>
    </cfRule>
  </conditionalFormatting>
  <conditionalFormatting sqref="C31:C32 C38:C40 C53:C55 C106:C110">
    <cfRule type="cellIs" dxfId="47" priority="19" stopIfTrue="1" operator="greaterThanOrEqual">
      <formula>1</formula>
    </cfRule>
  </conditionalFormatting>
  <conditionalFormatting sqref="C53:C55 T18:T29 T43:T52 E44:Q44 E46:M46 E48:J48 E50:R50 E52:G52 T66 T68:T105">
    <cfRule type="cellIs" dxfId="46" priority="18" operator="greaterThan">
      <formula>0</formula>
    </cfRule>
  </conditionalFormatting>
  <conditionalFormatting sqref="W66 W68 W70 W72 W74 W76 W78 W80 W84 W86 W90 W92 W94 W96 W98 W100 W102 W104">
    <cfRule type="cellIs" dxfId="45" priority="15" operator="equal">
      <formula>$AQ$66</formula>
    </cfRule>
    <cfRule type="cellIs" dxfId="44" priority="16" operator="equal">
      <formula>$AQ$67</formula>
    </cfRule>
  </conditionalFormatting>
  <conditionalFormatting sqref="C114 E91:H91 E95:K95 E97:G97 E101:G101 E85:J85 E87:R87 E93:P93 E99:N99 E25:J25 E103:M103 E89:R89 C109:C110 E81:K81 E79:J79 E29:J29 E75:R75 E69:O69 E77:H77 T35:T37 E35:E37 T6:T12 C13 E6:E12 E19:G19 E23:R23 E27:O27 E21:H21 C30 T60:T62 E60:E62 C38:C40 C55:C57 C63 E71:M71 E73:R73 E83:O83 R83 E105:I105">
    <cfRule type="cellIs" dxfId="43" priority="5" stopIfTrue="1" operator="greaterThan">
      <formula>0</formula>
    </cfRule>
  </conditionalFormatting>
  <conditionalFormatting sqref="C106:C110 C31:C32 C38:C40 C55:C57 C63">
    <cfRule type="cellIs" dxfId="42" priority="4" stopIfTrue="1" operator="greaterThanOrEqual">
      <formula>1</formula>
    </cfRule>
  </conditionalFormatting>
  <conditionalFormatting sqref="T68:T105 T18:T29 C63 E50:J50 E52:R52 E54:G54 C55:C57 T49:T54 T43:T46 H48:M48 E44:M44 H46:N46">
    <cfRule type="cellIs" dxfId="41" priority="3" operator="greaterThan">
      <formula>0</formula>
    </cfRule>
  </conditionalFormatting>
  <conditionalFormatting sqref="W84 W86 W90 W92 W94 W96 W98 W100 W102 W104 W68 W70 W72 W74 W76 W78 W80 W82">
    <cfRule type="cellIs" dxfId="40" priority="1" operator="equal">
      <formula>$AQ$68</formula>
    </cfRule>
    <cfRule type="cellIs" dxfId="39" priority="2" operator="equal">
      <formula>$AQ$69</formula>
    </cfRule>
  </conditionalFormatting>
  <pageMargins left="0.5" right="0.5" top="0.5" bottom="0.5" header="0.3" footer="0.3"/>
  <pageSetup scale="67" orientation="landscape" horizontalDpi="360" verticalDpi="360" r:id="rId1"/>
  <headerFooter alignWithMargins="0"/>
  <rowBreaks count="1" manualBreakCount="1">
    <brk id="61" max="29" man="1"/>
  </rowBreaks>
</worksheet>
</file>

<file path=xl/worksheets/sheet18.xml><?xml version="1.0" encoding="utf-8"?>
<worksheet xmlns="http://schemas.openxmlformats.org/spreadsheetml/2006/main" xmlns:r="http://schemas.openxmlformats.org/officeDocument/2006/relationships">
  <dimension ref="A1:AQ123"/>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20.7109375" style="6" customWidth="1"/>
    <col min="3" max="3" width="6.7109375" style="6" customWidth="1"/>
    <col min="4" max="4" width="5.28515625" style="6" customWidth="1"/>
    <col min="5" max="12" width="3.7109375" style="6" customWidth="1"/>
    <col min="13" max="13" width="3.85546875" style="6" customWidth="1"/>
    <col min="14" max="18" width="4.28515625" style="6" customWidth="1"/>
    <col min="19" max="19" width="8" style="6" customWidth="1"/>
    <col min="20" max="20" width="7" style="6" customWidth="1"/>
    <col min="21" max="22" width="9.140625" style="6"/>
    <col min="23" max="23" width="8" style="6" bestFit="1" customWidth="1"/>
    <col min="24" max="24" width="8.85546875" style="6" bestFit="1" customWidth="1"/>
    <col min="25" max="25" width="8.85546875" style="6" customWidth="1"/>
    <col min="26" max="26" width="3.7109375" style="6" customWidth="1"/>
    <col min="27" max="31" width="9.140625" style="6" customWidth="1"/>
    <col min="32" max="32" width="9.140625" style="6"/>
    <col min="33" max="37" width="7.7109375" style="6" customWidth="1"/>
    <col min="38" max="39" width="8.7109375" style="6" customWidth="1"/>
    <col min="40" max="40" width="11.28515625" style="6" bestFit="1" customWidth="1"/>
    <col min="41" max="41" width="8.85546875" style="6" bestFit="1" customWidth="1"/>
    <col min="42" max="42" width="7.7109375" style="6" bestFit="1" customWidth="1"/>
    <col min="43" max="43" width="15.85546875" style="6" customWidth="1"/>
    <col min="44" max="16384" width="9.140625" style="6"/>
  </cols>
  <sheetData>
    <row r="1" spans="1:43">
      <c r="A1" s="95" t="s">
        <v>42</v>
      </c>
      <c r="B1" s="1" t="s">
        <v>34</v>
      </c>
      <c r="C1" s="95"/>
      <c r="D1" s="95"/>
      <c r="E1" s="95"/>
      <c r="F1" s="95" t="s">
        <v>37</v>
      </c>
      <c r="G1" s="95"/>
      <c r="H1" s="7"/>
      <c r="I1" s="91" t="s">
        <v>140</v>
      </c>
      <c r="J1" s="95"/>
      <c r="K1" s="95"/>
      <c r="L1" s="140"/>
      <c r="M1" s="140"/>
      <c r="N1" s="95"/>
      <c r="O1" s="95"/>
      <c r="P1" s="95"/>
      <c r="Q1" s="95"/>
      <c r="R1" s="95"/>
      <c r="S1" s="95"/>
      <c r="T1" s="95"/>
      <c r="U1" s="95"/>
      <c r="V1" s="95"/>
      <c r="W1" s="95"/>
      <c r="X1" s="95"/>
      <c r="Y1" s="95"/>
      <c r="Z1" s="95"/>
      <c r="AA1" s="95"/>
      <c r="AB1" s="95"/>
      <c r="AC1" s="95"/>
      <c r="AD1" s="95"/>
      <c r="AE1" s="95"/>
      <c r="AF1" s="256" t="s">
        <v>254</v>
      </c>
      <c r="AG1" s="256"/>
      <c r="AH1" s="256"/>
      <c r="AI1" s="256"/>
      <c r="AJ1" s="256"/>
      <c r="AK1" s="256" t="s">
        <v>67</v>
      </c>
      <c r="AL1" s="255"/>
      <c r="AM1" s="255"/>
      <c r="AN1" s="255"/>
      <c r="AO1" s="256" t="s">
        <v>254</v>
      </c>
      <c r="AP1" s="256"/>
      <c r="AQ1" s="255"/>
    </row>
    <row r="2" spans="1:43">
      <c r="A2" s="95"/>
      <c r="B2" s="1" t="s">
        <v>38</v>
      </c>
      <c r="C2" s="95"/>
      <c r="D2" s="95"/>
      <c r="E2" s="95"/>
      <c r="F2" s="95"/>
      <c r="G2" s="95"/>
      <c r="H2" s="95"/>
      <c r="I2" s="95"/>
      <c r="J2" s="95"/>
      <c r="K2" s="95"/>
      <c r="L2" s="95"/>
      <c r="M2" s="95"/>
      <c r="N2" s="95"/>
      <c r="O2" s="95"/>
      <c r="P2" s="95"/>
      <c r="Q2" s="95"/>
      <c r="R2" s="95"/>
      <c r="S2" s="95"/>
      <c r="T2" s="141" t="s">
        <v>12</v>
      </c>
      <c r="U2" s="142">
        <f>DenStatus!C2</f>
        <v>42514</v>
      </c>
      <c r="V2" s="142"/>
      <c r="W2" s="142"/>
      <c r="X2" s="142"/>
      <c r="Y2" s="142"/>
      <c r="Z2" s="95"/>
      <c r="AA2" s="138" t="s">
        <v>8</v>
      </c>
      <c r="AB2" s="156"/>
      <c r="AC2" s="156"/>
      <c r="AD2" s="136" t="s">
        <v>24</v>
      </c>
      <c r="AE2" s="95"/>
      <c r="AF2" s="95"/>
      <c r="AG2" s="304" t="s">
        <v>17</v>
      </c>
      <c r="AH2" s="305"/>
      <c r="AI2" s="305"/>
      <c r="AJ2" s="305"/>
      <c r="AK2" s="306"/>
      <c r="AL2" s="95"/>
      <c r="AM2" s="95"/>
      <c r="AN2" s="95"/>
      <c r="AO2" s="95"/>
      <c r="AP2" s="95"/>
      <c r="AQ2" s="95"/>
    </row>
    <row r="3" spans="1:43">
      <c r="A3" s="96" t="s">
        <v>68</v>
      </c>
      <c r="B3" s="95"/>
      <c r="C3" s="95"/>
      <c r="D3" s="95"/>
      <c r="E3" s="95"/>
      <c r="F3" s="95"/>
      <c r="G3" s="95"/>
      <c r="H3" s="95"/>
      <c r="I3" s="95"/>
      <c r="J3" s="95"/>
      <c r="K3" s="95"/>
      <c r="L3" s="95"/>
      <c r="M3" s="95"/>
      <c r="N3" s="95"/>
      <c r="O3" s="95"/>
      <c r="P3" s="95"/>
      <c r="Q3" s="95"/>
      <c r="R3" s="95"/>
      <c r="S3" s="95"/>
      <c r="T3" s="95"/>
      <c r="U3" s="95"/>
      <c r="V3" s="95"/>
      <c r="W3" s="95"/>
      <c r="X3" s="95"/>
      <c r="Y3" s="95"/>
      <c r="Z3" s="95"/>
      <c r="AA3" s="32" t="s">
        <v>311</v>
      </c>
      <c r="AB3" s="3"/>
      <c r="AC3" s="3"/>
      <c r="AD3" s="186">
        <v>37429</v>
      </c>
      <c r="AE3" s="95"/>
      <c r="AF3" s="95"/>
      <c r="AG3" s="184" t="s">
        <v>26</v>
      </c>
      <c r="AH3" s="307"/>
      <c r="AI3" s="307"/>
      <c r="AJ3" s="307"/>
      <c r="AK3" s="308"/>
      <c r="AL3" s="95"/>
      <c r="AM3" s="95"/>
      <c r="AN3" s="95"/>
      <c r="AO3" s="95"/>
      <c r="AP3" s="95"/>
      <c r="AQ3" s="95"/>
    </row>
    <row r="4" spans="1:43">
      <c r="A4" s="135" t="s">
        <v>5</v>
      </c>
      <c r="B4" s="135"/>
      <c r="C4" s="135" t="s">
        <v>7</v>
      </c>
      <c r="D4" s="135"/>
      <c r="E4" s="174" t="s">
        <v>33</v>
      </c>
      <c r="F4" s="143"/>
      <c r="G4" s="143"/>
      <c r="H4" s="143"/>
      <c r="I4" s="143"/>
      <c r="J4" s="143"/>
      <c r="K4" s="143"/>
      <c r="L4" s="143"/>
      <c r="M4" s="143"/>
      <c r="N4" s="143"/>
      <c r="O4" s="143"/>
      <c r="P4" s="143"/>
      <c r="Q4" s="143"/>
      <c r="R4" s="143"/>
      <c r="S4" s="406" t="s">
        <v>4</v>
      </c>
      <c r="T4" s="366"/>
      <c r="U4" s="366"/>
      <c r="V4" s="367"/>
      <c r="W4" s="242"/>
      <c r="X4" s="242"/>
      <c r="Y4" s="242"/>
      <c r="Z4" s="95"/>
      <c r="AA4" s="32" t="s">
        <v>312</v>
      </c>
      <c r="AB4" s="3"/>
      <c r="AC4" s="3"/>
      <c r="AD4" s="186">
        <v>37429</v>
      </c>
      <c r="AE4" s="95"/>
      <c r="AF4" s="95"/>
      <c r="AG4" s="157" t="s">
        <v>34</v>
      </c>
      <c r="AH4" s="119" t="s">
        <v>48</v>
      </c>
      <c r="AI4" s="119" t="s">
        <v>165</v>
      </c>
      <c r="AJ4" s="119" t="s">
        <v>211</v>
      </c>
      <c r="AK4" s="157" t="s">
        <v>1</v>
      </c>
      <c r="AL4" s="95"/>
      <c r="AM4" s="95"/>
      <c r="AN4" s="95"/>
      <c r="AO4" s="95"/>
      <c r="AP4" s="95"/>
      <c r="AQ4" s="95"/>
    </row>
    <row r="5" spans="1:43">
      <c r="A5" s="136" t="s">
        <v>43</v>
      </c>
      <c r="B5" s="135" t="s">
        <v>40</v>
      </c>
      <c r="C5" s="136" t="s">
        <v>46</v>
      </c>
      <c r="D5" s="146" t="s">
        <v>16</v>
      </c>
      <c r="E5" s="136">
        <v>1</v>
      </c>
      <c r="F5" s="175"/>
      <c r="G5" s="175"/>
      <c r="H5" s="175"/>
      <c r="I5" s="175"/>
      <c r="J5" s="175"/>
      <c r="K5" s="175"/>
      <c r="L5" s="175"/>
      <c r="M5" s="175"/>
      <c r="N5" s="175"/>
      <c r="O5" s="175"/>
      <c r="P5" s="175"/>
      <c r="Q5" s="175"/>
      <c r="R5" s="175"/>
      <c r="S5" s="136" t="s">
        <v>2</v>
      </c>
      <c r="T5" s="136" t="s">
        <v>31</v>
      </c>
      <c r="U5" s="136" t="s">
        <v>24</v>
      </c>
      <c r="V5" s="50" t="s">
        <v>66</v>
      </c>
      <c r="W5" s="55"/>
      <c r="X5" s="55"/>
      <c r="Y5" s="55"/>
      <c r="Z5" s="95"/>
      <c r="AA5" s="2"/>
      <c r="AB5" s="3"/>
      <c r="AC5" s="3"/>
      <c r="AD5" s="186"/>
      <c r="AE5" s="95"/>
      <c r="AF5" s="95"/>
      <c r="AG5" s="251" t="s">
        <v>49</v>
      </c>
      <c r="AH5" s="148" t="s">
        <v>49</v>
      </c>
      <c r="AI5" s="148" t="s">
        <v>49</v>
      </c>
      <c r="AJ5" s="251" t="s">
        <v>49</v>
      </c>
      <c r="AK5" s="251" t="s">
        <v>50</v>
      </c>
      <c r="AL5" s="95"/>
      <c r="AM5" s="95"/>
      <c r="AN5" s="95"/>
      <c r="AO5" s="95"/>
      <c r="AP5" s="95"/>
      <c r="AQ5" s="95"/>
    </row>
    <row r="6" spans="1:43">
      <c r="A6" s="136">
        <v>1</v>
      </c>
      <c r="B6" s="135" t="str">
        <f>DenStatus!C5</f>
        <v>Scout Oath</v>
      </c>
      <c r="C6" s="136">
        <v>1</v>
      </c>
      <c r="D6" s="295">
        <v>1</v>
      </c>
      <c r="E6" s="5"/>
      <c r="F6" s="295"/>
      <c r="G6" s="175"/>
      <c r="H6" s="175"/>
      <c r="I6" s="175"/>
      <c r="J6" s="175"/>
      <c r="K6" s="175"/>
      <c r="L6" s="175"/>
      <c r="M6" s="175"/>
      <c r="N6" s="175"/>
      <c r="O6" s="175"/>
      <c r="P6" s="175"/>
      <c r="Q6" s="175"/>
      <c r="R6" s="175"/>
      <c r="S6" s="136">
        <f t="shared" ref="S6:S12" si="0">COUNTA(E6:R6)</f>
        <v>0</v>
      </c>
      <c r="T6" s="136">
        <f t="shared" ref="T6:T12" si="1">IF(SUM(AG6:AJ6)&gt;=AK6,1,0)</f>
        <v>0</v>
      </c>
      <c r="U6" s="177"/>
      <c r="V6" s="177"/>
      <c r="W6" s="243"/>
      <c r="X6" s="243"/>
      <c r="Y6" s="243"/>
      <c r="Z6" s="95"/>
      <c r="AA6" s="2"/>
      <c r="AB6" s="3"/>
      <c r="AC6" s="3"/>
      <c r="AD6" s="186"/>
      <c r="AE6" s="95"/>
      <c r="AF6" s="95"/>
      <c r="AG6" s="136">
        <f>IF(S6&gt;=C6,1,0)</f>
        <v>0</v>
      </c>
      <c r="AH6" s="136"/>
      <c r="AI6" s="136"/>
      <c r="AJ6" s="136"/>
      <c r="AK6" s="136">
        <v>1</v>
      </c>
      <c r="AL6" s="95"/>
      <c r="AM6" s="95"/>
      <c r="AN6" s="95"/>
      <c r="AO6" s="95"/>
      <c r="AP6" s="95"/>
      <c r="AQ6" s="95"/>
    </row>
    <row r="7" spans="1:43">
      <c r="A7" s="136">
        <f t="shared" ref="A7:A12" si="2">A6+1</f>
        <v>2</v>
      </c>
      <c r="B7" s="135" t="str">
        <f>DenStatus!C6</f>
        <v>Scout Law</v>
      </c>
      <c r="C7" s="136">
        <v>1</v>
      </c>
      <c r="D7" s="295">
        <v>1</v>
      </c>
      <c r="E7" s="5"/>
      <c r="F7" s="295"/>
      <c r="G7" s="175"/>
      <c r="H7" s="175"/>
      <c r="I7" s="175"/>
      <c r="J7" s="117"/>
      <c r="K7" s="175"/>
      <c r="L7" s="175"/>
      <c r="M7" s="175"/>
      <c r="N7" s="175"/>
      <c r="O7" s="175"/>
      <c r="P7" s="175"/>
      <c r="Q7" s="175"/>
      <c r="R7" s="175"/>
      <c r="S7" s="136">
        <f t="shared" si="0"/>
        <v>0</v>
      </c>
      <c r="T7" s="136">
        <f t="shared" si="1"/>
        <v>0</v>
      </c>
      <c r="U7" s="177"/>
      <c r="V7" s="177"/>
      <c r="W7" s="243"/>
      <c r="X7" s="243"/>
      <c r="Y7" s="243"/>
      <c r="Z7" s="95"/>
      <c r="AA7" s="2"/>
      <c r="AB7" s="3"/>
      <c r="AC7" s="3"/>
      <c r="AD7" s="186"/>
      <c r="AE7" s="95"/>
      <c r="AF7" s="95"/>
      <c r="AG7" s="136">
        <f t="shared" ref="AG7:AG12" si="3">IF(S7&gt;=C7,1,0)</f>
        <v>0</v>
      </c>
      <c r="AH7" s="136"/>
      <c r="AI7" s="136"/>
      <c r="AJ7" s="136"/>
      <c r="AK7" s="136">
        <v>1</v>
      </c>
      <c r="AL7" s="95"/>
      <c r="AM7" s="95"/>
      <c r="AN7" s="95"/>
      <c r="AO7" s="95"/>
      <c r="AP7" s="95"/>
      <c r="AQ7" s="95"/>
    </row>
    <row r="8" spans="1:43">
      <c r="A8" s="136">
        <f t="shared" si="2"/>
        <v>3</v>
      </c>
      <c r="B8" s="135" t="str">
        <f>DenStatus!C7</f>
        <v>Cub Scout Sign</v>
      </c>
      <c r="C8" s="136">
        <v>1</v>
      </c>
      <c r="D8" s="295">
        <v>1</v>
      </c>
      <c r="E8" s="5"/>
      <c r="F8" s="295"/>
      <c r="G8" s="175"/>
      <c r="H8" s="175"/>
      <c r="I8" s="175"/>
      <c r="J8" s="175"/>
      <c r="K8" s="175"/>
      <c r="L8" s="175"/>
      <c r="M8" s="175"/>
      <c r="N8" s="175"/>
      <c r="O8" s="175"/>
      <c r="P8" s="175"/>
      <c r="Q8" s="175"/>
      <c r="R8" s="175"/>
      <c r="S8" s="136">
        <f t="shared" si="0"/>
        <v>0</v>
      </c>
      <c r="T8" s="136">
        <f t="shared" si="1"/>
        <v>0</v>
      </c>
      <c r="U8" s="177"/>
      <c r="V8" s="177"/>
      <c r="W8" s="243"/>
      <c r="X8" s="243"/>
      <c r="Y8" s="243"/>
      <c r="Z8" s="95"/>
      <c r="AA8" s="2"/>
      <c r="AB8" s="3"/>
      <c r="AC8" s="3"/>
      <c r="AD8" s="186"/>
      <c r="AE8" s="95"/>
      <c r="AF8" s="95"/>
      <c r="AG8" s="136">
        <f t="shared" si="3"/>
        <v>0</v>
      </c>
      <c r="AH8" s="136"/>
      <c r="AI8" s="136"/>
      <c r="AJ8" s="136"/>
      <c r="AK8" s="136">
        <v>1</v>
      </c>
      <c r="AL8" s="95"/>
      <c r="AM8" s="95"/>
      <c r="AN8" s="95"/>
      <c r="AO8" s="95"/>
      <c r="AP8" s="95"/>
      <c r="AQ8" s="95"/>
    </row>
    <row r="9" spans="1:43">
      <c r="A9" s="136">
        <f t="shared" si="2"/>
        <v>4</v>
      </c>
      <c r="B9" s="135" t="str">
        <f>DenStatus!C8</f>
        <v>Cub Scout Handshake</v>
      </c>
      <c r="C9" s="136">
        <v>1</v>
      </c>
      <c r="D9" s="295">
        <v>1</v>
      </c>
      <c r="E9" s="5"/>
      <c r="F9" s="295"/>
      <c r="G9" s="175"/>
      <c r="H9" s="175"/>
      <c r="I9" s="175"/>
      <c r="J9" s="175"/>
      <c r="K9" s="175"/>
      <c r="L9" s="175"/>
      <c r="M9" s="175"/>
      <c r="N9" s="175"/>
      <c r="O9" s="175"/>
      <c r="P9" s="175"/>
      <c r="Q9" s="175"/>
      <c r="R9" s="175"/>
      <c r="S9" s="136">
        <f t="shared" si="0"/>
        <v>0</v>
      </c>
      <c r="T9" s="136">
        <f t="shared" si="1"/>
        <v>0</v>
      </c>
      <c r="U9" s="177"/>
      <c r="V9" s="177"/>
      <c r="W9" s="243"/>
      <c r="X9" s="243"/>
      <c r="Y9" s="243"/>
      <c r="Z9" s="95"/>
      <c r="AA9" s="2"/>
      <c r="AB9" s="3"/>
      <c r="AC9" s="3"/>
      <c r="AD9" s="186"/>
      <c r="AE9" s="95"/>
      <c r="AF9" s="95"/>
      <c r="AG9" s="136">
        <f t="shared" si="3"/>
        <v>0</v>
      </c>
      <c r="AH9" s="136"/>
      <c r="AI9" s="136"/>
      <c r="AJ9" s="136"/>
      <c r="AK9" s="136">
        <v>1</v>
      </c>
      <c r="AL9" s="95"/>
      <c r="AM9" s="95"/>
      <c r="AN9" s="95"/>
      <c r="AO9" s="95"/>
      <c r="AP9" s="95"/>
      <c r="AQ9" s="95"/>
    </row>
    <row r="10" spans="1:43">
      <c r="A10" s="136">
        <f t="shared" si="2"/>
        <v>5</v>
      </c>
      <c r="B10" s="135" t="str">
        <f>DenStatus!C9</f>
        <v>Cub Scout Motto</v>
      </c>
      <c r="C10" s="136">
        <v>1</v>
      </c>
      <c r="D10" s="295">
        <v>1</v>
      </c>
      <c r="E10" s="5"/>
      <c r="F10" s="295"/>
      <c r="G10" s="175"/>
      <c r="H10" s="175"/>
      <c r="I10" s="175"/>
      <c r="J10" s="175"/>
      <c r="K10" s="175"/>
      <c r="L10" s="175"/>
      <c r="M10" s="175"/>
      <c r="N10" s="175"/>
      <c r="O10" s="175"/>
      <c r="P10" s="175"/>
      <c r="Q10" s="175"/>
      <c r="R10" s="175"/>
      <c r="S10" s="136">
        <f t="shared" si="0"/>
        <v>0</v>
      </c>
      <c r="T10" s="136">
        <f t="shared" si="1"/>
        <v>0</v>
      </c>
      <c r="U10" s="177"/>
      <c r="V10" s="177"/>
      <c r="W10" s="243"/>
      <c r="X10" s="243"/>
      <c r="Y10" s="243"/>
      <c r="Z10" s="95"/>
      <c r="AA10" s="2"/>
      <c r="AB10" s="3"/>
      <c r="AC10" s="3"/>
      <c r="AD10" s="186"/>
      <c r="AE10" s="95"/>
      <c r="AF10" s="95"/>
      <c r="AG10" s="136">
        <f t="shared" si="3"/>
        <v>0</v>
      </c>
      <c r="AH10" s="136"/>
      <c r="AI10" s="136"/>
      <c r="AJ10" s="136"/>
      <c r="AK10" s="136">
        <v>1</v>
      </c>
      <c r="AL10" s="95"/>
      <c r="AM10" s="95"/>
      <c r="AN10" s="95"/>
      <c r="AO10" s="95"/>
      <c r="AP10" s="95"/>
      <c r="AQ10" s="95"/>
    </row>
    <row r="11" spans="1:43">
      <c r="A11" s="136">
        <f t="shared" si="2"/>
        <v>6</v>
      </c>
      <c r="B11" s="135" t="str">
        <f>DenStatus!C10</f>
        <v>Cub Scout Salute</v>
      </c>
      <c r="C11" s="136">
        <v>1</v>
      </c>
      <c r="D11" s="295">
        <v>1</v>
      </c>
      <c r="E11" s="5"/>
      <c r="F11" s="295"/>
      <c r="G11" s="175"/>
      <c r="H11" s="175"/>
      <c r="I11" s="175"/>
      <c r="J11" s="175"/>
      <c r="K11" s="175"/>
      <c r="L11" s="175"/>
      <c r="M11" s="175"/>
      <c r="N11" s="175"/>
      <c r="O11" s="175"/>
      <c r="P11" s="175"/>
      <c r="Q11" s="175"/>
      <c r="R11" s="175"/>
      <c r="S11" s="136">
        <f t="shared" si="0"/>
        <v>0</v>
      </c>
      <c r="T11" s="136">
        <f t="shared" si="1"/>
        <v>0</v>
      </c>
      <c r="U11" s="177"/>
      <c r="V11" s="177"/>
      <c r="W11" s="243"/>
      <c r="X11" s="243"/>
      <c r="Y11" s="243"/>
      <c r="Z11" s="95"/>
      <c r="AA11" s="2"/>
      <c r="AB11" s="3"/>
      <c r="AC11" s="3"/>
      <c r="AD11" s="186"/>
      <c r="AE11" s="95"/>
      <c r="AF11" s="95"/>
      <c r="AG11" s="136">
        <f t="shared" si="3"/>
        <v>0</v>
      </c>
      <c r="AH11" s="136"/>
      <c r="AI11" s="136"/>
      <c r="AJ11" s="136"/>
      <c r="AK11" s="136">
        <v>1</v>
      </c>
      <c r="AL11" s="95"/>
      <c r="AM11" s="95"/>
      <c r="AN11" s="95"/>
      <c r="AO11" s="95"/>
      <c r="AP11" s="95"/>
      <c r="AQ11" s="95"/>
    </row>
    <row r="12" spans="1:43" ht="13.5" thickBot="1">
      <c r="A12" s="258">
        <f t="shared" si="2"/>
        <v>7</v>
      </c>
      <c r="B12" s="185" t="str">
        <f>DenStatus!C11</f>
        <v>Child Protection</v>
      </c>
      <c r="C12" s="258">
        <v>1</v>
      </c>
      <c r="D12" s="259">
        <v>1</v>
      </c>
      <c r="E12" s="179"/>
      <c r="F12" s="259"/>
      <c r="G12" s="260"/>
      <c r="H12" s="260"/>
      <c r="I12" s="260"/>
      <c r="J12" s="260"/>
      <c r="K12" s="260"/>
      <c r="L12" s="260"/>
      <c r="M12" s="260"/>
      <c r="N12" s="260"/>
      <c r="O12" s="260"/>
      <c r="P12" s="260"/>
      <c r="Q12" s="260"/>
      <c r="R12" s="260"/>
      <c r="S12" s="258">
        <f t="shared" si="0"/>
        <v>0</v>
      </c>
      <c r="T12" s="258">
        <f t="shared" si="1"/>
        <v>0</v>
      </c>
      <c r="U12" s="261"/>
      <c r="V12" s="261"/>
      <c r="W12" s="243"/>
      <c r="X12" s="243"/>
      <c r="Y12" s="243"/>
      <c r="Z12" s="95"/>
      <c r="AA12" s="2"/>
      <c r="AB12" s="3"/>
      <c r="AC12" s="3"/>
      <c r="AD12" s="186"/>
      <c r="AE12" s="95"/>
      <c r="AF12" s="95"/>
      <c r="AG12" s="136">
        <f t="shared" si="3"/>
        <v>0</v>
      </c>
      <c r="AH12" s="136"/>
      <c r="AI12" s="136"/>
      <c r="AJ12" s="136"/>
      <c r="AK12" s="136">
        <v>1</v>
      </c>
      <c r="AL12" s="95"/>
      <c r="AM12" s="95"/>
      <c r="AN12" s="95"/>
      <c r="AO12" s="95"/>
      <c r="AP12" s="95"/>
      <c r="AQ12" s="95"/>
    </row>
    <row r="13" spans="1:43">
      <c r="A13" s="192"/>
      <c r="B13" s="148" t="s">
        <v>60</v>
      </c>
      <c r="C13" s="149">
        <f>IF(SUM(T6:T12)&gt;=7,"X",0)</f>
        <v>0</v>
      </c>
      <c r="D13" s="223" t="s">
        <v>284</v>
      </c>
      <c r="E13" s="145"/>
      <c r="F13" s="152"/>
      <c r="G13" s="152"/>
      <c r="H13" s="152"/>
      <c r="I13" s="152"/>
      <c r="J13" s="152"/>
      <c r="K13" s="152"/>
      <c r="L13" s="152"/>
      <c r="M13" s="152"/>
      <c r="N13" s="152"/>
      <c r="O13" s="152"/>
      <c r="P13" s="152"/>
      <c r="Q13" s="152"/>
      <c r="R13" s="152"/>
      <c r="S13" s="152"/>
      <c r="T13" s="152"/>
      <c r="U13" s="178"/>
      <c r="V13" s="155"/>
      <c r="W13" s="155"/>
      <c r="X13" s="155"/>
      <c r="Y13" s="155"/>
      <c r="Z13" s="95"/>
      <c r="AA13" s="2"/>
      <c r="AB13" s="3"/>
      <c r="AC13" s="3"/>
      <c r="AD13" s="186"/>
      <c r="AE13" s="95"/>
      <c r="AF13" s="95"/>
      <c r="AG13" s="95"/>
      <c r="AH13" s="95"/>
      <c r="AI13" s="95"/>
      <c r="AJ13" s="95"/>
      <c r="AK13" s="95"/>
      <c r="AL13" s="95"/>
      <c r="AM13" s="95"/>
      <c r="AN13" s="95"/>
      <c r="AO13" s="95"/>
      <c r="AP13" s="95"/>
      <c r="AQ13" s="95"/>
    </row>
    <row r="14" spans="1:43">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2"/>
      <c r="AB14" s="3"/>
      <c r="AC14" s="3"/>
      <c r="AD14" s="186"/>
      <c r="AE14" s="95"/>
      <c r="AF14" s="95"/>
      <c r="AG14" s="104" t="s">
        <v>112</v>
      </c>
      <c r="AH14" s="105"/>
      <c r="AI14" s="105"/>
      <c r="AJ14" s="143"/>
      <c r="AK14" s="144"/>
      <c r="AL14" s="95"/>
      <c r="AM14" s="95"/>
      <c r="AN14" s="95"/>
      <c r="AO14" s="95"/>
      <c r="AP14" s="95"/>
      <c r="AQ14" s="95"/>
    </row>
    <row r="15" spans="1:43">
      <c r="A15" s="96" t="s">
        <v>317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2"/>
      <c r="AB15" s="3"/>
      <c r="AC15" s="3"/>
      <c r="AD15" s="186"/>
      <c r="AE15" s="95"/>
      <c r="AF15" s="95"/>
      <c r="AG15" s="138" t="s">
        <v>26</v>
      </c>
      <c r="AH15" s="143"/>
      <c r="AI15" s="143"/>
      <c r="AJ15" s="143"/>
      <c r="AK15" s="144"/>
      <c r="AL15" s="95"/>
      <c r="AM15" s="95"/>
      <c r="AN15" s="95"/>
      <c r="AO15" s="95"/>
      <c r="AP15" s="95"/>
      <c r="AQ15" s="95"/>
    </row>
    <row r="16" spans="1:43">
      <c r="A16" s="49" t="s">
        <v>54</v>
      </c>
      <c r="B16" s="135"/>
      <c r="C16" s="135" t="s">
        <v>7</v>
      </c>
      <c r="D16" s="135"/>
      <c r="E16" s="138" t="s">
        <v>33</v>
      </c>
      <c r="F16" s="143"/>
      <c r="G16" s="143"/>
      <c r="H16" s="143"/>
      <c r="I16" s="143"/>
      <c r="J16" s="143"/>
      <c r="K16" s="143"/>
      <c r="L16" s="143"/>
      <c r="M16" s="143"/>
      <c r="N16" s="143"/>
      <c r="O16" s="143"/>
      <c r="P16" s="143"/>
      <c r="Q16" s="143"/>
      <c r="R16" s="143"/>
      <c r="S16" s="365" t="s">
        <v>57</v>
      </c>
      <c r="T16" s="366"/>
      <c r="U16" s="366"/>
      <c r="V16" s="367"/>
      <c r="W16" s="242"/>
      <c r="X16" s="242"/>
      <c r="Y16" s="242"/>
      <c r="Z16" s="95"/>
      <c r="AA16" s="2"/>
      <c r="AB16" s="3"/>
      <c r="AC16" s="3"/>
      <c r="AD16" s="186"/>
      <c r="AE16" s="95"/>
      <c r="AF16" s="95"/>
      <c r="AG16" s="157" t="s">
        <v>34</v>
      </c>
      <c r="AH16" s="119" t="s">
        <v>48</v>
      </c>
      <c r="AI16" s="119" t="s">
        <v>165</v>
      </c>
      <c r="AJ16" s="119" t="s">
        <v>211</v>
      </c>
      <c r="AK16" s="157" t="s">
        <v>1</v>
      </c>
      <c r="AL16" s="95"/>
      <c r="AM16" s="95"/>
      <c r="AN16" s="95"/>
      <c r="AO16" s="95"/>
      <c r="AP16" s="95"/>
      <c r="AQ16" s="95"/>
    </row>
    <row r="17" spans="1:43">
      <c r="A17" s="136" t="s">
        <v>43</v>
      </c>
      <c r="B17" s="135" t="s">
        <v>40</v>
      </c>
      <c r="C17" s="136" t="s">
        <v>46</v>
      </c>
      <c r="D17" s="136" t="s">
        <v>16</v>
      </c>
      <c r="E17" s="295"/>
      <c r="F17" s="175"/>
      <c r="G17" s="175"/>
      <c r="H17" s="175"/>
      <c r="I17" s="175"/>
      <c r="J17" s="175"/>
      <c r="K17" s="175"/>
      <c r="L17" s="175"/>
      <c r="M17" s="175"/>
      <c r="N17" s="175"/>
      <c r="O17" s="175"/>
      <c r="P17" s="175"/>
      <c r="Q17" s="175"/>
      <c r="R17" s="175"/>
      <c r="S17" s="149" t="s">
        <v>2</v>
      </c>
      <c r="T17" s="149" t="s">
        <v>31</v>
      </c>
      <c r="U17" s="149" t="s">
        <v>24</v>
      </c>
      <c r="V17" s="50" t="s">
        <v>66</v>
      </c>
      <c r="W17" s="55"/>
      <c r="X17" s="55"/>
      <c r="Y17" s="55"/>
      <c r="Z17" s="95"/>
      <c r="AA17" s="2"/>
      <c r="AB17" s="3"/>
      <c r="AC17" s="3"/>
      <c r="AD17" s="186"/>
      <c r="AE17" s="95"/>
      <c r="AF17" s="95"/>
      <c r="AG17" s="251" t="s">
        <v>49</v>
      </c>
      <c r="AH17" s="148" t="s">
        <v>49</v>
      </c>
      <c r="AI17" s="148" t="s">
        <v>49</v>
      </c>
      <c r="AJ17" s="251" t="s">
        <v>49</v>
      </c>
      <c r="AK17" s="251" t="s">
        <v>50</v>
      </c>
      <c r="AL17" s="95"/>
      <c r="AM17" s="95"/>
      <c r="AN17" s="95"/>
      <c r="AO17" s="95"/>
      <c r="AP17" s="95"/>
      <c r="AQ17" s="95"/>
    </row>
    <row r="18" spans="1:43">
      <c r="A18" s="357">
        <v>1</v>
      </c>
      <c r="B18" s="400" t="str">
        <f>DenStatus!C15</f>
        <v>Cast Iron Chef</v>
      </c>
      <c r="C18" s="357">
        <v>2</v>
      </c>
      <c r="D18" s="357">
        <v>3</v>
      </c>
      <c r="E18" s="136">
        <v>1</v>
      </c>
      <c r="F18" s="136">
        <v>2</v>
      </c>
      <c r="G18" s="136">
        <v>3</v>
      </c>
      <c r="H18" s="203"/>
      <c r="I18" s="203"/>
      <c r="J18" s="203"/>
      <c r="K18" s="203"/>
      <c r="L18" s="203"/>
      <c r="M18" s="203"/>
      <c r="N18" s="203"/>
      <c r="O18" s="203"/>
      <c r="P18" s="203"/>
      <c r="Q18" s="203"/>
      <c r="R18" s="203"/>
      <c r="S18" s="357">
        <f>COUNTA(E19:R19)</f>
        <v>0</v>
      </c>
      <c r="T18" s="357">
        <f>IF(SUM(AG18:AJ19)&gt;=AK18,1,0)</f>
        <v>0</v>
      </c>
      <c r="U18" s="377"/>
      <c r="V18" s="377"/>
      <c r="W18" s="244"/>
      <c r="X18" s="244"/>
      <c r="Y18" s="244"/>
      <c r="Z18" s="95"/>
      <c r="AA18" s="2"/>
      <c r="AB18" s="3"/>
      <c r="AC18" s="3"/>
      <c r="AD18" s="186"/>
      <c r="AE18" s="95"/>
      <c r="AF18" s="95"/>
      <c r="AG18" s="357">
        <f>IF(COUNTA(E19:F19)&gt;=2,1,0)</f>
        <v>0</v>
      </c>
      <c r="AH18" s="357"/>
      <c r="AI18" s="357"/>
      <c r="AJ18" s="357"/>
      <c r="AK18" s="357">
        <v>1</v>
      </c>
      <c r="AL18" s="95"/>
      <c r="AM18" s="95"/>
      <c r="AN18" s="95"/>
      <c r="AO18" s="95"/>
      <c r="AP18" s="95"/>
      <c r="AQ18" s="95"/>
    </row>
    <row r="19" spans="1:43" ht="13.5" thickBot="1">
      <c r="A19" s="394"/>
      <c r="B19" s="396"/>
      <c r="C19" s="394"/>
      <c r="D19" s="356"/>
      <c r="E19" s="179"/>
      <c r="F19" s="179"/>
      <c r="G19" s="179"/>
      <c r="H19" s="210"/>
      <c r="I19" s="210"/>
      <c r="J19" s="210"/>
      <c r="K19" s="210"/>
      <c r="L19" s="210"/>
      <c r="M19" s="210"/>
      <c r="N19" s="197"/>
      <c r="O19" s="197"/>
      <c r="P19" s="197"/>
      <c r="Q19" s="197"/>
      <c r="R19" s="197"/>
      <c r="S19" s="356"/>
      <c r="T19" s="356"/>
      <c r="U19" s="376"/>
      <c r="V19" s="376"/>
      <c r="W19" s="244"/>
      <c r="X19" s="244"/>
      <c r="Y19" s="244"/>
      <c r="Z19" s="95"/>
      <c r="AA19" s="2"/>
      <c r="AB19" s="3"/>
      <c r="AC19" s="3"/>
      <c r="AD19" s="186"/>
      <c r="AE19" s="95"/>
      <c r="AF19" s="95"/>
      <c r="AG19" s="343"/>
      <c r="AH19" s="343"/>
      <c r="AI19" s="343"/>
      <c r="AJ19" s="343"/>
      <c r="AK19" s="343"/>
      <c r="AL19" s="95"/>
      <c r="AM19" s="95"/>
      <c r="AN19" s="95"/>
      <c r="AO19" s="95"/>
      <c r="AP19" s="95"/>
      <c r="AQ19" s="95"/>
    </row>
    <row r="20" spans="1:43">
      <c r="A20" s="360">
        <f>A18+1</f>
        <v>2</v>
      </c>
      <c r="B20" s="390" t="str">
        <f>DenStatus!C16</f>
        <v>Duty to God &amp; You</v>
      </c>
      <c r="C20" s="342">
        <v>3</v>
      </c>
      <c r="D20" s="360">
        <v>4</v>
      </c>
      <c r="E20" s="180">
        <v>1</v>
      </c>
      <c r="F20" s="180">
        <v>2</v>
      </c>
      <c r="G20" s="180">
        <v>3</v>
      </c>
      <c r="H20" s="180">
        <v>4</v>
      </c>
      <c r="I20" s="200"/>
      <c r="J20" s="201"/>
      <c r="K20" s="201"/>
      <c r="L20" s="201"/>
      <c r="M20" s="201"/>
      <c r="N20" s="199"/>
      <c r="O20" s="199"/>
      <c r="P20" s="199"/>
      <c r="Q20" s="199"/>
      <c r="R20" s="199"/>
      <c r="S20" s="360">
        <f>COUNTA(E21:R21)</f>
        <v>0</v>
      </c>
      <c r="T20" s="360">
        <f>IF(SUM(AG20:AJ21)&gt;=AK20,1,0)</f>
        <v>0</v>
      </c>
      <c r="U20" s="375"/>
      <c r="V20" s="375"/>
      <c r="W20" s="244"/>
      <c r="X20" s="244"/>
      <c r="Y20" s="244"/>
      <c r="Z20" s="95"/>
      <c r="AA20" s="2"/>
      <c r="AB20" s="3"/>
      <c r="AC20" s="3"/>
      <c r="AD20" s="186"/>
      <c r="AE20" s="95"/>
      <c r="AF20" s="95"/>
      <c r="AG20" s="360">
        <f>IF(COUNTA(E21)&gt;=1,1,0)</f>
        <v>0</v>
      </c>
      <c r="AH20" s="360">
        <f>IF(COUNTA(F21:H21)&gt;=2,1,0)</f>
        <v>0</v>
      </c>
      <c r="AI20" s="360"/>
      <c r="AJ20" s="360"/>
      <c r="AK20" s="360">
        <v>2</v>
      </c>
      <c r="AL20" s="95"/>
      <c r="AM20" s="95"/>
      <c r="AN20" s="95"/>
      <c r="AO20" s="95"/>
      <c r="AP20" s="95"/>
      <c r="AQ20" s="95"/>
    </row>
    <row r="21" spans="1:43" ht="13.5" thickBot="1">
      <c r="A21" s="394"/>
      <c r="B21" s="396"/>
      <c r="C21" s="394"/>
      <c r="D21" s="356"/>
      <c r="E21" s="179"/>
      <c r="F21" s="179"/>
      <c r="G21" s="179"/>
      <c r="H21" s="179"/>
      <c r="I21" s="196"/>
      <c r="J21" s="197"/>
      <c r="K21" s="197"/>
      <c r="L21" s="197"/>
      <c r="M21" s="197"/>
      <c r="N21" s="197"/>
      <c r="O21" s="197"/>
      <c r="P21" s="197"/>
      <c r="Q21" s="197"/>
      <c r="R21" s="197"/>
      <c r="S21" s="394"/>
      <c r="T21" s="394"/>
      <c r="U21" s="376"/>
      <c r="V21" s="376"/>
      <c r="W21" s="244"/>
      <c r="X21" s="244"/>
      <c r="Y21" s="244"/>
      <c r="Z21" s="95"/>
      <c r="AA21" s="2"/>
      <c r="AB21" s="3"/>
      <c r="AC21" s="3"/>
      <c r="AD21" s="186"/>
      <c r="AE21" s="95"/>
      <c r="AF21" s="95"/>
      <c r="AG21" s="343"/>
      <c r="AH21" s="343"/>
      <c r="AI21" s="343"/>
      <c r="AJ21" s="343"/>
      <c r="AK21" s="343"/>
      <c r="AL21" s="95"/>
      <c r="AM21" s="95"/>
      <c r="AN21" s="95"/>
      <c r="AO21" s="95"/>
      <c r="AP21" s="95"/>
      <c r="AQ21" s="95"/>
    </row>
    <row r="22" spans="1:43">
      <c r="A22" s="360">
        <f>A20+1</f>
        <v>3</v>
      </c>
      <c r="B22" s="390" t="str">
        <f>DenStatus!C17</f>
        <v>First Responder</v>
      </c>
      <c r="C22" s="392" t="s">
        <v>318</v>
      </c>
      <c r="D22" s="360">
        <v>16</v>
      </c>
      <c r="E22" s="180">
        <v>1</v>
      </c>
      <c r="F22" s="180" t="s">
        <v>150</v>
      </c>
      <c r="G22" s="180" t="s">
        <v>151</v>
      </c>
      <c r="H22" s="180" t="s">
        <v>152</v>
      </c>
      <c r="I22" s="180" t="s">
        <v>153</v>
      </c>
      <c r="J22" s="182" t="s">
        <v>172</v>
      </c>
      <c r="K22" s="182">
        <v>3</v>
      </c>
      <c r="L22" s="182">
        <v>4</v>
      </c>
      <c r="M22" s="182" t="s">
        <v>200</v>
      </c>
      <c r="N22" s="182" t="s">
        <v>201</v>
      </c>
      <c r="O22" s="182" t="s">
        <v>202</v>
      </c>
      <c r="P22" s="182" t="s">
        <v>203</v>
      </c>
      <c r="Q22" s="182" t="s">
        <v>204</v>
      </c>
      <c r="R22" s="182" t="s">
        <v>205</v>
      </c>
      <c r="S22" s="360">
        <f>SUM(COUNTA(E23:R23)+COUNTA(E25:R25))</f>
        <v>0</v>
      </c>
      <c r="T22" s="360">
        <f>IF(AG22&gt;=1,(IF(SUM(AH22:AJ25)&gt;=5,1,0)),0)</f>
        <v>0</v>
      </c>
      <c r="U22" s="340"/>
      <c r="V22" s="375"/>
      <c r="W22" s="244"/>
      <c r="X22" s="244"/>
      <c r="Y22" s="244"/>
      <c r="Z22" s="95"/>
      <c r="AA22" s="2"/>
      <c r="AB22" s="3"/>
      <c r="AC22" s="3"/>
      <c r="AD22" s="186"/>
      <c r="AE22" s="95"/>
      <c r="AF22" s="95"/>
      <c r="AG22" s="360">
        <f>IF(COUNTA(E23)&gt;=1,1,0)</f>
        <v>0</v>
      </c>
      <c r="AH22" s="360">
        <f>IF(COUNTA(F23:J23)&gt;=5,1,0)</f>
        <v>0</v>
      </c>
      <c r="AI22" s="360">
        <f>COUNTA(K23:L23)+COUNTA(H25:J25)</f>
        <v>0</v>
      </c>
      <c r="AJ22" s="360">
        <f>IF((COUNTA(M23:R23)+COUNTA(E25:G25))&gt;=5,1,0)</f>
        <v>0</v>
      </c>
      <c r="AK22" s="360">
        <v>6</v>
      </c>
      <c r="AL22" s="95"/>
      <c r="AM22" s="95"/>
      <c r="AN22" s="95"/>
      <c r="AO22" s="95"/>
      <c r="AP22" s="95"/>
      <c r="AQ22" s="95"/>
    </row>
    <row r="23" spans="1:43" ht="13.5" thickBot="1">
      <c r="A23" s="389"/>
      <c r="B23" s="391"/>
      <c r="C23" s="389"/>
      <c r="D23" s="344"/>
      <c r="E23" s="179"/>
      <c r="F23" s="179"/>
      <c r="G23" s="179"/>
      <c r="H23" s="179"/>
      <c r="I23" s="179"/>
      <c r="J23" s="179"/>
      <c r="K23" s="179"/>
      <c r="L23" s="179"/>
      <c r="M23" s="179"/>
      <c r="N23" s="179"/>
      <c r="O23" s="179"/>
      <c r="P23" s="179"/>
      <c r="Q23" s="179"/>
      <c r="R23" s="179"/>
      <c r="S23" s="389"/>
      <c r="T23" s="389"/>
      <c r="U23" s="393"/>
      <c r="V23" s="393"/>
      <c r="W23" s="244"/>
      <c r="X23" s="244"/>
      <c r="Y23" s="244"/>
      <c r="Z23" s="95"/>
      <c r="AA23" s="2"/>
      <c r="AB23" s="3"/>
      <c r="AC23" s="3"/>
      <c r="AD23" s="186"/>
      <c r="AE23" s="95"/>
      <c r="AF23" s="95"/>
      <c r="AG23" s="328"/>
      <c r="AH23" s="328"/>
      <c r="AI23" s="328"/>
      <c r="AJ23" s="328"/>
      <c r="AK23" s="328"/>
      <c r="AL23" s="95"/>
      <c r="AM23" s="95"/>
      <c r="AN23" s="95"/>
      <c r="AO23" s="95"/>
      <c r="AP23" s="95"/>
      <c r="AQ23" s="95"/>
    </row>
    <row r="24" spans="1:43">
      <c r="A24" s="344"/>
      <c r="B24" s="346"/>
      <c r="C24" s="344"/>
      <c r="D24" s="344"/>
      <c r="E24" s="53" t="s">
        <v>206</v>
      </c>
      <c r="F24" s="53" t="s">
        <v>207</v>
      </c>
      <c r="G24" s="53" t="s">
        <v>208</v>
      </c>
      <c r="H24" s="53">
        <v>6</v>
      </c>
      <c r="I24" s="53">
        <v>7</v>
      </c>
      <c r="J24" s="53">
        <v>8</v>
      </c>
      <c r="K24" s="201"/>
      <c r="L24" s="201"/>
      <c r="M24" s="201"/>
      <c r="N24" s="201"/>
      <c r="O24" s="201"/>
      <c r="P24" s="201"/>
      <c r="Q24" s="201"/>
      <c r="R24" s="55"/>
      <c r="S24" s="344"/>
      <c r="T24" s="344"/>
      <c r="U24" s="328"/>
      <c r="V24" s="328"/>
      <c r="W24" s="245"/>
      <c r="X24" s="245"/>
      <c r="Y24" s="245"/>
      <c r="Z24" s="95"/>
      <c r="AA24" s="2"/>
      <c r="AB24" s="3"/>
      <c r="AC24" s="3"/>
      <c r="AD24" s="186"/>
      <c r="AE24" s="95"/>
      <c r="AF24" s="95"/>
      <c r="AG24" s="328"/>
      <c r="AH24" s="328"/>
      <c r="AI24" s="328"/>
      <c r="AJ24" s="328"/>
      <c r="AK24" s="328"/>
      <c r="AL24" s="95"/>
      <c r="AM24" s="95"/>
      <c r="AN24" s="95"/>
      <c r="AO24" s="95"/>
      <c r="AP24" s="95"/>
      <c r="AQ24" s="95"/>
    </row>
    <row r="25" spans="1:43" ht="13.5" thickBot="1">
      <c r="A25" s="356"/>
      <c r="B25" s="387"/>
      <c r="C25" s="356"/>
      <c r="D25" s="356"/>
      <c r="E25" s="179"/>
      <c r="F25" s="179"/>
      <c r="G25" s="179"/>
      <c r="H25" s="179"/>
      <c r="I25" s="179"/>
      <c r="J25" s="179"/>
      <c r="K25" s="210"/>
      <c r="L25" s="210"/>
      <c r="M25" s="210"/>
      <c r="N25" s="210"/>
      <c r="O25" s="210"/>
      <c r="P25" s="210"/>
      <c r="Q25" s="210"/>
      <c r="R25" s="55"/>
      <c r="S25" s="356"/>
      <c r="T25" s="356"/>
      <c r="U25" s="343"/>
      <c r="V25" s="343"/>
      <c r="W25" s="245"/>
      <c r="X25" s="245"/>
      <c r="Y25" s="245"/>
      <c r="Z25" s="95"/>
      <c r="AA25" s="2"/>
      <c r="AB25" s="3"/>
      <c r="AC25" s="3"/>
      <c r="AD25" s="186"/>
      <c r="AE25" s="95"/>
      <c r="AF25" s="95"/>
      <c r="AG25" s="343"/>
      <c r="AH25" s="343"/>
      <c r="AI25" s="343"/>
      <c r="AJ25" s="343"/>
      <c r="AK25" s="343"/>
      <c r="AL25" s="95"/>
      <c r="AM25" s="95"/>
      <c r="AN25" s="95"/>
      <c r="AO25" s="95"/>
      <c r="AP25" s="95"/>
      <c r="AQ25" s="95"/>
    </row>
    <row r="26" spans="1:43" ht="12.75" customHeight="1">
      <c r="A26" s="360">
        <f>A22+1</f>
        <v>4</v>
      </c>
      <c r="B26" s="401" t="str">
        <f>DenStatus!C18</f>
        <v>Stronger, Faster, Higher</v>
      </c>
      <c r="C26" s="360">
        <v>9</v>
      </c>
      <c r="D26" s="360">
        <v>11</v>
      </c>
      <c r="E26" s="180">
        <v>1</v>
      </c>
      <c r="F26" s="180" t="s">
        <v>150</v>
      </c>
      <c r="G26" s="180" t="s">
        <v>151</v>
      </c>
      <c r="H26" s="180" t="s">
        <v>152</v>
      </c>
      <c r="I26" s="180" t="s">
        <v>153</v>
      </c>
      <c r="J26" s="180" t="s">
        <v>172</v>
      </c>
      <c r="K26" s="182" t="s">
        <v>173</v>
      </c>
      <c r="L26" s="182">
        <v>3</v>
      </c>
      <c r="M26" s="182">
        <v>4</v>
      </c>
      <c r="N26" s="182">
        <v>5</v>
      </c>
      <c r="O26" s="182">
        <v>6</v>
      </c>
      <c r="P26" s="201"/>
      <c r="Q26" s="201"/>
      <c r="R26" s="201"/>
      <c r="S26" s="360">
        <f>COUNTA(E27:R27)</f>
        <v>0</v>
      </c>
      <c r="T26" s="360">
        <f>IF(SUM(AG26:AJ27)&gt;=AK26,1,0)</f>
        <v>0</v>
      </c>
      <c r="U26" s="375"/>
      <c r="V26" s="375"/>
      <c r="W26" s="244"/>
      <c r="X26" s="244"/>
      <c r="Y26" s="244"/>
      <c r="Z26" s="95"/>
      <c r="AA26" s="2"/>
      <c r="AB26" s="3"/>
      <c r="AC26" s="3"/>
      <c r="AD26" s="186"/>
      <c r="AE26" s="95"/>
      <c r="AF26" s="95"/>
      <c r="AG26" s="360">
        <f>IF(COUNTA(E27:L27)&gt;=8,1,0)</f>
        <v>0</v>
      </c>
      <c r="AH26" s="360">
        <f>IF(COUNTA(M27:O27)&gt;=1,1,0)</f>
        <v>0</v>
      </c>
      <c r="AI26" s="360"/>
      <c r="AJ26" s="360"/>
      <c r="AK26" s="360">
        <v>2</v>
      </c>
      <c r="AL26" s="95"/>
      <c r="AM26" s="95"/>
      <c r="AN26" s="95"/>
      <c r="AO26" s="95"/>
      <c r="AP26" s="95"/>
      <c r="AQ26" s="95"/>
    </row>
    <row r="27" spans="1:43" ht="13.5" thickBot="1">
      <c r="A27" s="356"/>
      <c r="B27" s="387"/>
      <c r="C27" s="356"/>
      <c r="D27" s="356"/>
      <c r="E27" s="183"/>
      <c r="F27" s="183"/>
      <c r="G27" s="183"/>
      <c r="H27" s="183"/>
      <c r="I27" s="183"/>
      <c r="J27" s="183"/>
      <c r="K27" s="183"/>
      <c r="L27" s="183"/>
      <c r="M27" s="183"/>
      <c r="N27" s="183"/>
      <c r="O27" s="183"/>
      <c r="P27" s="205"/>
      <c r="Q27" s="205"/>
      <c r="R27" s="205"/>
      <c r="S27" s="356"/>
      <c r="T27" s="356"/>
      <c r="U27" s="376"/>
      <c r="V27" s="376"/>
      <c r="W27" s="244"/>
      <c r="X27" s="244"/>
      <c r="Y27" s="244"/>
      <c r="Z27" s="95"/>
      <c r="AA27" s="2"/>
      <c r="AB27" s="3"/>
      <c r="AC27" s="3"/>
      <c r="AD27" s="186"/>
      <c r="AE27" s="95"/>
      <c r="AF27" s="95"/>
      <c r="AG27" s="343"/>
      <c r="AH27" s="343"/>
      <c r="AI27" s="343"/>
      <c r="AJ27" s="343"/>
      <c r="AK27" s="343"/>
      <c r="AL27" s="95"/>
      <c r="AM27" s="95"/>
      <c r="AN27" s="95"/>
      <c r="AO27" s="95"/>
      <c r="AP27" s="95"/>
      <c r="AQ27" s="95"/>
    </row>
    <row r="28" spans="1:43">
      <c r="A28" s="360">
        <f>A26+1</f>
        <v>5</v>
      </c>
      <c r="B28" s="390" t="str">
        <f>DenStatus!C19</f>
        <v>Webelos Walkabout</v>
      </c>
      <c r="C28" s="360">
        <v>5</v>
      </c>
      <c r="D28" s="360">
        <v>6</v>
      </c>
      <c r="E28" s="263">
        <v>1</v>
      </c>
      <c r="F28" s="263">
        <v>2</v>
      </c>
      <c r="G28" s="263">
        <v>3</v>
      </c>
      <c r="H28" s="263">
        <v>4</v>
      </c>
      <c r="I28" s="263">
        <v>5</v>
      </c>
      <c r="J28" s="263">
        <v>6</v>
      </c>
      <c r="K28" s="296"/>
      <c r="L28" s="207"/>
      <c r="M28" s="207"/>
      <c r="N28" s="207"/>
      <c r="O28" s="207"/>
      <c r="P28" s="207"/>
      <c r="Q28" s="207"/>
      <c r="R28" s="207"/>
      <c r="S28" s="360">
        <f>COUNTA(E29:R29)</f>
        <v>0</v>
      </c>
      <c r="T28" s="360">
        <f>IF(SUM(AG28:AJ29)&gt;=AK28,1,0)</f>
        <v>0</v>
      </c>
      <c r="U28" s="375"/>
      <c r="V28" s="375"/>
      <c r="W28" s="244"/>
      <c r="X28" s="244"/>
      <c r="Y28" s="244"/>
      <c r="Z28" s="95"/>
      <c r="AA28" s="2"/>
      <c r="AB28" s="3"/>
      <c r="AC28" s="3"/>
      <c r="AD28" s="186"/>
      <c r="AE28" s="95"/>
      <c r="AF28" s="95"/>
      <c r="AG28" s="360">
        <f>IF(COUNTA(E29:H29)&gt;=4,1,0)</f>
        <v>0</v>
      </c>
      <c r="AH28" s="360">
        <f>IF(COUNTA(I29:J29)&gt;=1,1,0)</f>
        <v>0</v>
      </c>
      <c r="AI28" s="360"/>
      <c r="AJ28" s="360"/>
      <c r="AK28" s="360">
        <v>2</v>
      </c>
      <c r="AL28" s="95"/>
      <c r="AM28" s="95"/>
      <c r="AN28" s="95"/>
      <c r="AO28" s="95"/>
      <c r="AP28" s="95"/>
      <c r="AQ28" s="95"/>
    </row>
    <row r="29" spans="1:43" ht="13.5" thickBot="1">
      <c r="A29" s="356"/>
      <c r="B29" s="387"/>
      <c r="C29" s="356"/>
      <c r="D29" s="356"/>
      <c r="E29" s="183"/>
      <c r="F29" s="183"/>
      <c r="G29" s="183"/>
      <c r="H29" s="183"/>
      <c r="I29" s="183"/>
      <c r="J29" s="183"/>
      <c r="K29" s="196"/>
      <c r="L29" s="197"/>
      <c r="M29" s="197"/>
      <c r="N29" s="197"/>
      <c r="O29" s="197"/>
      <c r="P29" s="197"/>
      <c r="Q29" s="197"/>
      <c r="R29" s="197"/>
      <c r="S29" s="356"/>
      <c r="T29" s="356"/>
      <c r="U29" s="376"/>
      <c r="V29" s="376"/>
      <c r="W29" s="244"/>
      <c r="X29" s="244"/>
      <c r="Y29" s="244"/>
      <c r="Z29" s="95"/>
      <c r="AA29" s="4"/>
      <c r="AB29" s="3"/>
      <c r="AC29" s="3"/>
      <c r="AD29" s="186"/>
      <c r="AE29" s="95"/>
      <c r="AF29" s="95"/>
      <c r="AG29" s="343"/>
      <c r="AH29" s="343"/>
      <c r="AI29" s="343"/>
      <c r="AJ29" s="343"/>
      <c r="AK29" s="343"/>
      <c r="AL29" s="95"/>
      <c r="AM29" s="95"/>
      <c r="AN29" s="95"/>
      <c r="AO29" s="95"/>
      <c r="AP29" s="95"/>
      <c r="AQ29" s="95"/>
    </row>
    <row r="30" spans="1:43">
      <c r="A30" s="184"/>
      <c r="B30" s="262" t="s">
        <v>236</v>
      </c>
      <c r="C30" s="149">
        <f>IF(SUM(T18:T29)&gt;=5,"X",0)</f>
        <v>0</v>
      </c>
      <c r="D30" s="223" t="s">
        <v>284</v>
      </c>
      <c r="E30" s="152"/>
      <c r="F30" s="152"/>
      <c r="G30" s="152"/>
      <c r="H30" s="152"/>
      <c r="I30" s="152"/>
      <c r="J30" s="152"/>
      <c r="K30" s="152"/>
      <c r="L30" s="152"/>
      <c r="M30" s="152"/>
      <c r="N30" s="152"/>
      <c r="O30" s="152"/>
      <c r="P30" s="152"/>
      <c r="Q30" s="152"/>
      <c r="R30" s="152"/>
      <c r="S30" s="152"/>
      <c r="T30" s="152"/>
      <c r="U30" s="176"/>
      <c r="V30" s="155"/>
      <c r="W30" s="155"/>
      <c r="X30" s="155"/>
      <c r="Y30" s="155"/>
      <c r="Z30" s="95"/>
      <c r="AA30" s="2"/>
      <c r="AB30" s="3"/>
      <c r="AC30" s="3"/>
      <c r="AD30" s="186"/>
      <c r="AE30" s="95"/>
      <c r="AF30" s="95"/>
      <c r="AG30" s="95"/>
      <c r="AH30" s="95"/>
      <c r="AI30" s="95"/>
      <c r="AJ30" s="95"/>
      <c r="AK30" s="95"/>
      <c r="AL30" s="95"/>
      <c r="AM30" s="95"/>
      <c r="AN30" s="95"/>
      <c r="AO30" s="95"/>
      <c r="AP30" s="95"/>
      <c r="AQ30" s="95"/>
    </row>
    <row r="31" spans="1:43">
      <c r="A31" s="95"/>
      <c r="B31" s="106"/>
      <c r="C31" s="152"/>
      <c r="D31" s="145"/>
      <c r="E31" s="145"/>
      <c r="F31" s="145"/>
      <c r="G31" s="145"/>
      <c r="H31" s="145"/>
      <c r="I31" s="145"/>
      <c r="J31" s="145"/>
      <c r="K31" s="145"/>
      <c r="L31" s="145"/>
      <c r="M31" s="145"/>
      <c r="N31" s="145"/>
      <c r="O31" s="145"/>
      <c r="P31" s="145"/>
      <c r="Q31" s="145"/>
      <c r="R31" s="145"/>
      <c r="S31" s="95"/>
      <c r="T31" s="95"/>
      <c r="U31" s="95"/>
      <c r="V31" s="95"/>
      <c r="W31" s="95"/>
      <c r="X31" s="95"/>
      <c r="Y31" s="95"/>
      <c r="Z31" s="95"/>
      <c r="AA31" s="2"/>
      <c r="AB31" s="3"/>
      <c r="AC31" s="3"/>
      <c r="AD31" s="186"/>
      <c r="AE31" s="95"/>
      <c r="AF31" s="95"/>
      <c r="AG31" s="253" t="s">
        <v>215</v>
      </c>
      <c r="AH31" s="309"/>
      <c r="AI31" s="309"/>
      <c r="AJ31" s="305"/>
      <c r="AK31" s="306"/>
      <c r="AL31" s="95"/>
      <c r="AM31" s="95"/>
      <c r="AN31" s="95"/>
      <c r="AO31" s="95"/>
      <c r="AP31" s="95"/>
      <c r="AQ31" s="95"/>
    </row>
    <row r="32" spans="1:43">
      <c r="A32" s="102" t="s">
        <v>110</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2"/>
      <c r="AB32" s="3"/>
      <c r="AC32" s="3"/>
      <c r="AD32" s="186"/>
      <c r="AE32" s="95"/>
      <c r="AF32" s="95"/>
      <c r="AG32" s="184" t="s">
        <v>26</v>
      </c>
      <c r="AH32" s="307"/>
      <c r="AI32" s="307"/>
      <c r="AJ32" s="307"/>
      <c r="AK32" s="308"/>
      <c r="AL32" s="95"/>
      <c r="AM32" s="95"/>
      <c r="AN32" s="95"/>
      <c r="AO32" s="95"/>
      <c r="AP32" s="95"/>
      <c r="AQ32" s="95"/>
    </row>
    <row r="33" spans="1:43">
      <c r="A33" s="135" t="s">
        <v>5</v>
      </c>
      <c r="B33" s="135"/>
      <c r="C33" s="135" t="s">
        <v>7</v>
      </c>
      <c r="D33" s="135"/>
      <c r="E33" s="174" t="s">
        <v>33</v>
      </c>
      <c r="F33" s="143"/>
      <c r="G33" s="143"/>
      <c r="H33" s="143"/>
      <c r="I33" s="143"/>
      <c r="J33" s="143"/>
      <c r="K33" s="143"/>
      <c r="L33" s="143"/>
      <c r="M33" s="143"/>
      <c r="N33" s="143"/>
      <c r="O33" s="143"/>
      <c r="P33" s="143"/>
      <c r="Q33" s="143"/>
      <c r="R33" s="143"/>
      <c r="S33" s="406" t="s">
        <v>4</v>
      </c>
      <c r="T33" s="366"/>
      <c r="U33" s="366"/>
      <c r="V33" s="367"/>
      <c r="W33" s="242"/>
      <c r="X33" s="242"/>
      <c r="Y33" s="242"/>
      <c r="Z33" s="95"/>
      <c r="AA33" s="4"/>
      <c r="AB33" s="3"/>
      <c r="AC33" s="3"/>
      <c r="AD33" s="186"/>
      <c r="AE33" s="95"/>
      <c r="AF33" s="95"/>
      <c r="AG33" s="157" t="s">
        <v>34</v>
      </c>
      <c r="AH33" s="119" t="s">
        <v>48</v>
      </c>
      <c r="AI33" s="119" t="s">
        <v>165</v>
      </c>
      <c r="AJ33" s="119" t="s">
        <v>211</v>
      </c>
      <c r="AK33" s="157" t="s">
        <v>1</v>
      </c>
      <c r="AL33" s="95"/>
      <c r="AM33" s="95"/>
      <c r="AN33" s="95"/>
      <c r="AO33" s="95"/>
      <c r="AP33" s="95"/>
      <c r="AQ33" s="95"/>
    </row>
    <row r="34" spans="1:43">
      <c r="A34" s="136" t="s">
        <v>43</v>
      </c>
      <c r="B34" s="135" t="s">
        <v>40</v>
      </c>
      <c r="C34" s="136" t="s">
        <v>46</v>
      </c>
      <c r="D34" s="146" t="s">
        <v>16</v>
      </c>
      <c r="E34" s="154">
        <v>1</v>
      </c>
      <c r="F34" s="295"/>
      <c r="G34" s="175"/>
      <c r="H34" s="175"/>
      <c r="I34" s="175"/>
      <c r="J34" s="175"/>
      <c r="K34" s="175"/>
      <c r="L34" s="175"/>
      <c r="M34" s="175"/>
      <c r="N34" s="175"/>
      <c r="O34" s="175"/>
      <c r="P34" s="175"/>
      <c r="Q34" s="175"/>
      <c r="R34" s="175"/>
      <c r="S34" s="136" t="s">
        <v>2</v>
      </c>
      <c r="T34" s="136" t="s">
        <v>31</v>
      </c>
      <c r="U34" s="136" t="s">
        <v>24</v>
      </c>
      <c r="V34" s="50" t="s">
        <v>66</v>
      </c>
      <c r="W34" s="55"/>
      <c r="X34" s="55"/>
      <c r="Y34" s="55"/>
      <c r="Z34" s="95"/>
      <c r="AA34" s="4"/>
      <c r="AB34" s="3"/>
      <c r="AC34" s="3"/>
      <c r="AD34" s="186"/>
      <c r="AE34" s="95"/>
      <c r="AF34" s="95"/>
      <c r="AG34" s="251" t="s">
        <v>49</v>
      </c>
      <c r="AH34" s="148" t="s">
        <v>49</v>
      </c>
      <c r="AI34" s="148" t="s">
        <v>49</v>
      </c>
      <c r="AJ34" s="251" t="s">
        <v>49</v>
      </c>
      <c r="AK34" s="251" t="s">
        <v>50</v>
      </c>
      <c r="AL34" s="95"/>
      <c r="AM34" s="95"/>
      <c r="AN34" s="95"/>
      <c r="AO34" s="95"/>
      <c r="AP34" s="95"/>
      <c r="AQ34" s="95"/>
    </row>
    <row r="35" spans="1:43" ht="25.5">
      <c r="A35" s="137">
        <v>1</v>
      </c>
      <c r="B35" s="150" t="str">
        <f>DenStatus!C23</f>
        <v>Be Active Den Member for 3 months</v>
      </c>
      <c r="C35" s="137">
        <v>1</v>
      </c>
      <c r="D35" s="151">
        <v>1</v>
      </c>
      <c r="E35" s="158"/>
      <c r="F35" s="151"/>
      <c r="G35" s="208"/>
      <c r="H35" s="208"/>
      <c r="I35" s="208"/>
      <c r="J35" s="208"/>
      <c r="K35" s="208"/>
      <c r="L35" s="208"/>
      <c r="M35" s="208"/>
      <c r="N35" s="208"/>
      <c r="O35" s="208"/>
      <c r="P35" s="208"/>
      <c r="Q35" s="208"/>
      <c r="R35" s="208"/>
      <c r="S35" s="136">
        <f>COUNTA(E35:R35)</f>
        <v>0</v>
      </c>
      <c r="T35" s="136">
        <f>IF(SUM(AG35:AJ35)&gt;=AK35,1,0)</f>
        <v>0</v>
      </c>
      <c r="U35" s="187"/>
      <c r="V35" s="188"/>
      <c r="W35" s="246"/>
      <c r="X35" s="246"/>
      <c r="Y35" s="246"/>
      <c r="Z35" s="95"/>
      <c r="AA35" s="2"/>
      <c r="AB35" s="3"/>
      <c r="AC35" s="3"/>
      <c r="AD35" s="186"/>
      <c r="AE35" s="95"/>
      <c r="AF35" s="95"/>
      <c r="AG35" s="137">
        <f>IF(S35&gt;=C35,1,0)</f>
        <v>0</v>
      </c>
      <c r="AH35" s="137"/>
      <c r="AI35" s="137"/>
      <c r="AJ35" s="137"/>
      <c r="AK35" s="137">
        <v>1</v>
      </c>
      <c r="AL35" s="95"/>
      <c r="AM35" s="95"/>
      <c r="AN35" s="95"/>
      <c r="AO35" s="95"/>
      <c r="AP35" s="95"/>
      <c r="AQ35" s="95"/>
    </row>
    <row r="36" spans="1:43">
      <c r="A36" s="136">
        <v>2</v>
      </c>
      <c r="B36" s="135" t="str">
        <f>DenStatus!C24</f>
        <v>Child Protection</v>
      </c>
      <c r="C36" s="136">
        <v>1</v>
      </c>
      <c r="D36" s="295">
        <v>1</v>
      </c>
      <c r="E36" s="5"/>
      <c r="F36" s="295"/>
      <c r="G36" s="175"/>
      <c r="H36" s="175"/>
      <c r="I36" s="175"/>
      <c r="J36" s="175"/>
      <c r="K36" s="175"/>
      <c r="L36" s="175"/>
      <c r="M36" s="175"/>
      <c r="N36" s="175"/>
      <c r="O36" s="175"/>
      <c r="P36" s="175"/>
      <c r="Q36" s="175"/>
      <c r="R36" s="175"/>
      <c r="S36" s="136">
        <f>COUNTA(E36:R36)</f>
        <v>0</v>
      </c>
      <c r="T36" s="136">
        <f>IF(SUM(AG36:AJ36)&gt;=AK36,1,0)</f>
        <v>0</v>
      </c>
      <c r="U36" s="186"/>
      <c r="V36" s="186"/>
      <c r="W36" s="247"/>
      <c r="X36" s="247"/>
      <c r="Y36" s="247"/>
      <c r="Z36" s="95"/>
      <c r="AA36" s="2"/>
      <c r="AB36" s="3"/>
      <c r="AC36" s="3"/>
      <c r="AD36" s="186"/>
      <c r="AE36" s="95"/>
      <c r="AF36" s="95"/>
      <c r="AG36" s="136">
        <f>IF(S36&gt;=C36,1,0)</f>
        <v>0</v>
      </c>
      <c r="AH36" s="136"/>
      <c r="AI36" s="136"/>
      <c r="AJ36" s="136"/>
      <c r="AK36" s="136">
        <v>1</v>
      </c>
      <c r="AL36" s="95"/>
      <c r="AM36" s="95"/>
      <c r="AN36" s="95"/>
      <c r="AO36" s="95"/>
      <c r="AP36" s="95"/>
      <c r="AQ36" s="95"/>
    </row>
    <row r="37" spans="1:43" ht="13.5" thickBot="1">
      <c r="A37" s="258">
        <v>3</v>
      </c>
      <c r="B37" s="185" t="str">
        <f>DenStatus!C25</f>
        <v>Cyber Chip</v>
      </c>
      <c r="C37" s="258">
        <v>1</v>
      </c>
      <c r="D37" s="259">
        <v>1</v>
      </c>
      <c r="E37" s="179"/>
      <c r="F37" s="259"/>
      <c r="G37" s="260"/>
      <c r="H37" s="260"/>
      <c r="I37" s="260"/>
      <c r="J37" s="260"/>
      <c r="K37" s="260"/>
      <c r="L37" s="260"/>
      <c r="M37" s="260"/>
      <c r="N37" s="260"/>
      <c r="O37" s="260"/>
      <c r="P37" s="260"/>
      <c r="Q37" s="260"/>
      <c r="R37" s="260"/>
      <c r="S37" s="258">
        <f>COUNTA(E37:R37)</f>
        <v>0</v>
      </c>
      <c r="T37" s="258">
        <f>IF(SUM(AG37:AJ37)&gt;=AK37,1,0)</f>
        <v>0</v>
      </c>
      <c r="U37" s="264"/>
      <c r="V37" s="264"/>
      <c r="W37" s="247"/>
      <c r="X37" s="247"/>
      <c r="Y37" s="247"/>
      <c r="Z37" s="95"/>
      <c r="AA37" s="2"/>
      <c r="AB37" s="3"/>
      <c r="AC37" s="3"/>
      <c r="AD37" s="186"/>
      <c r="AE37" s="95"/>
      <c r="AF37" s="95"/>
      <c r="AG37" s="136">
        <f>IF(S37&gt;=C37,1,0)</f>
        <v>0</v>
      </c>
      <c r="AH37" s="136"/>
      <c r="AI37" s="136"/>
      <c r="AJ37" s="136"/>
      <c r="AK37" s="136">
        <v>1</v>
      </c>
      <c r="AL37" s="95"/>
      <c r="AM37" s="95"/>
      <c r="AN37" s="95"/>
      <c r="AO37" s="95"/>
      <c r="AP37" s="95"/>
      <c r="AQ37" s="95"/>
    </row>
    <row r="38" spans="1:43">
      <c r="A38" s="184"/>
      <c r="B38" s="262" t="s">
        <v>237</v>
      </c>
      <c r="C38" s="149">
        <f>IF(SUM(T35:T37)&gt;=3,"X",0)</f>
        <v>0</v>
      </c>
      <c r="D38" s="223" t="s">
        <v>284</v>
      </c>
      <c r="E38" s="145"/>
      <c r="F38" s="152"/>
      <c r="G38" s="152"/>
      <c r="H38" s="152"/>
      <c r="I38" s="152"/>
      <c r="J38" s="152"/>
      <c r="K38" s="152"/>
      <c r="L38" s="152"/>
      <c r="M38" s="152"/>
      <c r="N38" s="152"/>
      <c r="O38" s="152"/>
      <c r="P38" s="152"/>
      <c r="Q38" s="152"/>
      <c r="R38" s="152"/>
      <c r="S38" s="152"/>
      <c r="T38" s="152"/>
      <c r="U38" s="178"/>
      <c r="V38" s="155"/>
      <c r="W38" s="155"/>
      <c r="X38" s="155"/>
      <c r="Y38" s="155"/>
      <c r="Z38" s="95"/>
      <c r="AA38" s="32"/>
      <c r="AB38" s="213"/>
      <c r="AC38" s="213"/>
      <c r="AD38" s="13"/>
      <c r="AE38" s="95"/>
      <c r="AF38" s="95"/>
      <c r="AG38" s="95"/>
      <c r="AH38" s="95"/>
      <c r="AI38" s="95"/>
      <c r="AJ38" s="95"/>
      <c r="AK38" s="95"/>
      <c r="AL38" s="95"/>
      <c r="AM38" s="95"/>
      <c r="AN38" s="95"/>
      <c r="AO38" s="95"/>
      <c r="AP38" s="95"/>
      <c r="AQ38" s="95"/>
    </row>
    <row r="39" spans="1:43" s="214" customForma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32"/>
      <c r="AB39" s="213"/>
      <c r="AC39" s="213"/>
      <c r="AD39" s="13"/>
      <c r="AE39" s="91"/>
      <c r="AF39" s="91"/>
      <c r="AG39" s="253" t="s">
        <v>209</v>
      </c>
      <c r="AH39" s="309"/>
      <c r="AI39" s="309"/>
      <c r="AJ39" s="309"/>
      <c r="AK39" s="93"/>
      <c r="AL39" s="91"/>
      <c r="AM39" s="91"/>
      <c r="AN39" s="91"/>
      <c r="AO39" s="91"/>
      <c r="AP39" s="91"/>
      <c r="AQ39" s="91"/>
    </row>
    <row r="40" spans="1:43" s="214" customFormat="1">
      <c r="A40" s="96" t="s">
        <v>210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32"/>
      <c r="AB40" s="213"/>
      <c r="AC40" s="213"/>
      <c r="AD40" s="13"/>
      <c r="AE40" s="91"/>
      <c r="AF40" s="91"/>
      <c r="AG40" s="220" t="s">
        <v>26</v>
      </c>
      <c r="AH40" s="310"/>
      <c r="AI40" s="310"/>
      <c r="AJ40" s="310"/>
      <c r="AK40" s="311"/>
      <c r="AL40" s="91"/>
      <c r="AM40" s="91"/>
      <c r="AN40" s="91"/>
      <c r="AO40" s="91"/>
      <c r="AP40" s="91"/>
      <c r="AQ40" s="91"/>
    </row>
    <row r="41" spans="1:43" s="214" customFormat="1">
      <c r="A41" s="49" t="s">
        <v>54</v>
      </c>
      <c r="B41" s="49"/>
      <c r="C41" s="49" t="s">
        <v>7</v>
      </c>
      <c r="D41" s="49"/>
      <c r="E41" s="104" t="s">
        <v>33</v>
      </c>
      <c r="F41" s="105"/>
      <c r="G41" s="105"/>
      <c r="H41" s="105"/>
      <c r="I41" s="105"/>
      <c r="J41" s="105"/>
      <c r="K41" s="105"/>
      <c r="L41" s="105"/>
      <c r="M41" s="105"/>
      <c r="N41" s="105"/>
      <c r="O41" s="105"/>
      <c r="P41" s="105"/>
      <c r="Q41" s="105"/>
      <c r="R41" s="105"/>
      <c r="S41" s="365" t="s">
        <v>57</v>
      </c>
      <c r="T41" s="366"/>
      <c r="U41" s="366"/>
      <c r="V41" s="367"/>
      <c r="W41" s="242"/>
      <c r="X41" s="242"/>
      <c r="Y41" s="242"/>
      <c r="Z41" s="91"/>
      <c r="AA41" s="32"/>
      <c r="AB41" s="213"/>
      <c r="AC41" s="213"/>
      <c r="AD41" s="13"/>
      <c r="AE41" s="91"/>
      <c r="AF41" s="91"/>
      <c r="AG41" s="119" t="s">
        <v>34</v>
      </c>
      <c r="AH41" s="119" t="s">
        <v>48</v>
      </c>
      <c r="AI41" s="119" t="s">
        <v>165</v>
      </c>
      <c r="AJ41" s="119" t="s">
        <v>211</v>
      </c>
      <c r="AK41" s="119" t="s">
        <v>1</v>
      </c>
      <c r="AL41" s="91"/>
      <c r="AM41" s="91"/>
      <c r="AN41" s="91"/>
      <c r="AO41" s="91"/>
      <c r="AP41" s="91"/>
      <c r="AQ41" s="91"/>
    </row>
    <row r="42" spans="1:43" s="214" customFormat="1">
      <c r="A42" s="50" t="s">
        <v>43</v>
      </c>
      <c r="B42" s="49" t="s">
        <v>40</v>
      </c>
      <c r="C42" s="50" t="s">
        <v>46</v>
      </c>
      <c r="D42" s="50" t="s">
        <v>16</v>
      </c>
      <c r="E42" s="294"/>
      <c r="F42" s="117"/>
      <c r="G42" s="117"/>
      <c r="H42" s="117"/>
      <c r="I42" s="117"/>
      <c r="J42" s="117"/>
      <c r="K42" s="117"/>
      <c r="L42" s="117"/>
      <c r="M42" s="117"/>
      <c r="N42" s="117"/>
      <c r="O42" s="117"/>
      <c r="P42" s="117"/>
      <c r="Q42" s="117"/>
      <c r="R42" s="117"/>
      <c r="S42" s="101" t="s">
        <v>2</v>
      </c>
      <c r="T42" s="101" t="s">
        <v>31</v>
      </c>
      <c r="U42" s="101" t="s">
        <v>24</v>
      </c>
      <c r="V42" s="50" t="s">
        <v>66</v>
      </c>
      <c r="W42" s="55"/>
      <c r="X42" s="55"/>
      <c r="Y42" s="55"/>
      <c r="Z42" s="91"/>
      <c r="AA42" s="32"/>
      <c r="AB42" s="213"/>
      <c r="AC42" s="213"/>
      <c r="AD42" s="13"/>
      <c r="AE42" s="91"/>
      <c r="AF42" s="91"/>
      <c r="AG42" s="148" t="s">
        <v>49</v>
      </c>
      <c r="AH42" s="148" t="s">
        <v>49</v>
      </c>
      <c r="AI42" s="148" t="s">
        <v>49</v>
      </c>
      <c r="AJ42" s="148" t="s">
        <v>49</v>
      </c>
      <c r="AK42" s="148" t="s">
        <v>50</v>
      </c>
      <c r="AL42" s="91"/>
      <c r="AM42" s="91"/>
      <c r="AN42" s="91"/>
      <c r="AO42" s="91"/>
      <c r="AP42" s="91"/>
      <c r="AQ42" s="91"/>
    </row>
    <row r="43" spans="1:43" s="214" customFormat="1">
      <c r="A43" s="361">
        <v>1</v>
      </c>
      <c r="B43" s="386" t="str">
        <f>DenStatus!C29</f>
        <v>Building a Better World</v>
      </c>
      <c r="C43" s="361">
        <v>6</v>
      </c>
      <c r="D43" s="361">
        <v>9</v>
      </c>
      <c r="E43" s="50">
        <v>1</v>
      </c>
      <c r="F43" s="50">
        <v>2</v>
      </c>
      <c r="G43" s="50">
        <v>3</v>
      </c>
      <c r="H43" s="50">
        <v>4</v>
      </c>
      <c r="I43" s="50">
        <v>5</v>
      </c>
      <c r="J43" s="50" t="s">
        <v>176</v>
      </c>
      <c r="K43" s="50" t="s">
        <v>177</v>
      </c>
      <c r="L43" s="50" t="s">
        <v>178</v>
      </c>
      <c r="M43" s="50" t="s">
        <v>319</v>
      </c>
      <c r="N43" s="159"/>
      <c r="O43" s="159"/>
      <c r="P43" s="159"/>
      <c r="Q43" s="159"/>
      <c r="R43" s="160"/>
      <c r="S43" s="361">
        <f>COUNTA(E44:R44)</f>
        <v>0</v>
      </c>
      <c r="T43" s="361">
        <f>IF(SUM(AG43:AJ44)&gt;=AK43,1,0)</f>
        <v>0</v>
      </c>
      <c r="U43" s="388"/>
      <c r="V43" s="388"/>
      <c r="W43" s="246"/>
      <c r="X43" s="246"/>
      <c r="Y43" s="246"/>
      <c r="Z43" s="91"/>
      <c r="AA43" s="32"/>
      <c r="AB43" s="213"/>
      <c r="AC43" s="213"/>
      <c r="AD43" s="13"/>
      <c r="AE43" s="91"/>
      <c r="AF43" s="91"/>
      <c r="AG43" s="361">
        <f>IF(COUNTA(E44:I44)&gt;=5,1,0)</f>
        <v>0</v>
      </c>
      <c r="AH43" s="361">
        <f>IF(COUNTA(J44:M44)&gt;=1,1,0)</f>
        <v>0</v>
      </c>
      <c r="AI43" s="361"/>
      <c r="AJ43" s="361"/>
      <c r="AK43" s="361">
        <v>2</v>
      </c>
      <c r="AL43" s="106"/>
      <c r="AM43" s="106"/>
      <c r="AN43" s="106"/>
      <c r="AO43" s="91"/>
      <c r="AP43" s="91"/>
      <c r="AQ43" s="91"/>
    </row>
    <row r="44" spans="1:43" s="214" customFormat="1" ht="13.5" thickBot="1">
      <c r="A44" s="356"/>
      <c r="B44" s="387"/>
      <c r="C44" s="355"/>
      <c r="D44" s="356"/>
      <c r="E44" s="183"/>
      <c r="F44" s="183"/>
      <c r="G44" s="183"/>
      <c r="H44" s="183"/>
      <c r="I44" s="183"/>
      <c r="J44" s="183"/>
      <c r="K44" s="183"/>
      <c r="L44" s="183"/>
      <c r="M44" s="183"/>
      <c r="N44" s="303"/>
      <c r="O44" s="303"/>
      <c r="P44" s="303"/>
      <c r="Q44" s="303"/>
      <c r="R44" s="302"/>
      <c r="S44" s="356"/>
      <c r="T44" s="356"/>
      <c r="U44" s="341"/>
      <c r="V44" s="341"/>
      <c r="W44" s="248"/>
      <c r="X44" s="248"/>
      <c r="Y44" s="248"/>
      <c r="Z44" s="91"/>
      <c r="AA44" s="32"/>
      <c r="AB44" s="213"/>
      <c r="AC44" s="213"/>
      <c r="AD44" s="13"/>
      <c r="AE44" s="91"/>
      <c r="AF44" s="91"/>
      <c r="AG44" s="343"/>
      <c r="AH44" s="343"/>
      <c r="AI44" s="343"/>
      <c r="AJ44" s="343"/>
      <c r="AK44" s="343"/>
      <c r="AL44" s="91"/>
      <c r="AM44" s="91"/>
      <c r="AN44" s="91"/>
      <c r="AO44" s="91"/>
      <c r="AP44" s="91"/>
      <c r="AQ44" s="91"/>
    </row>
    <row r="45" spans="1:43" s="214" customFormat="1">
      <c r="A45" s="342">
        <f>A43+1</f>
        <v>2</v>
      </c>
      <c r="B45" s="345" t="str">
        <f>DenStatus!C30</f>
        <v>Outdoorsman</v>
      </c>
      <c r="C45" s="342">
        <v>7</v>
      </c>
      <c r="D45" s="342">
        <v>7</v>
      </c>
      <c r="E45" s="349" t="s">
        <v>321</v>
      </c>
      <c r="F45" s="350"/>
      <c r="G45" s="351"/>
      <c r="H45" s="216">
        <v>1</v>
      </c>
      <c r="I45" s="216">
        <v>2</v>
      </c>
      <c r="J45" s="216" t="s">
        <v>154</v>
      </c>
      <c r="K45" s="216" t="s">
        <v>155</v>
      </c>
      <c r="L45" s="216" t="s">
        <v>156</v>
      </c>
      <c r="M45" s="216">
        <v>4</v>
      </c>
      <c r="N45" s="216">
        <v>5</v>
      </c>
      <c r="O45" s="218"/>
      <c r="P45" s="218"/>
      <c r="Q45" s="218"/>
      <c r="R45" s="219"/>
      <c r="S45" s="342">
        <f>COUNTA(H46:R46)</f>
        <v>0</v>
      </c>
      <c r="T45" s="342">
        <f>IF(SUM(AG45:AG48)&gt;=1,1,0)</f>
        <v>0</v>
      </c>
      <c r="U45" s="340"/>
      <c r="V45" s="340"/>
      <c r="W45" s="246"/>
      <c r="X45" s="246"/>
      <c r="Y45" s="246"/>
      <c r="Z45" s="91"/>
      <c r="AA45" s="32"/>
      <c r="AB45" s="213"/>
      <c r="AC45" s="213"/>
      <c r="AD45" s="13"/>
      <c r="AE45" s="91"/>
      <c r="AF45" s="91"/>
      <c r="AG45" s="342">
        <f>IF(COUNTA(H46:N46)&gt;=7,1,0)</f>
        <v>0</v>
      </c>
      <c r="AH45" s="342"/>
      <c r="AI45" s="342"/>
      <c r="AJ45" s="342"/>
      <c r="AK45" s="342">
        <v>1</v>
      </c>
      <c r="AL45" s="91"/>
      <c r="AM45" s="91"/>
      <c r="AN45" s="91"/>
      <c r="AO45" s="91"/>
      <c r="AP45" s="91"/>
      <c r="AQ45" s="91"/>
    </row>
    <row r="46" spans="1:43" s="214" customFormat="1" ht="13.5" thickBot="1">
      <c r="A46" s="344"/>
      <c r="B46" s="346"/>
      <c r="C46" s="355"/>
      <c r="D46" s="356"/>
      <c r="E46" s="352"/>
      <c r="F46" s="353"/>
      <c r="G46" s="354"/>
      <c r="H46" s="179"/>
      <c r="I46" s="179"/>
      <c r="J46" s="179"/>
      <c r="K46" s="179"/>
      <c r="L46" s="179"/>
      <c r="M46" s="179"/>
      <c r="N46" s="179"/>
      <c r="O46" s="210"/>
      <c r="P46" s="210"/>
      <c r="Q46" s="210"/>
      <c r="R46" s="211"/>
      <c r="S46" s="356"/>
      <c r="T46" s="344"/>
      <c r="U46" s="341"/>
      <c r="V46" s="341"/>
      <c r="W46" s="248"/>
      <c r="X46" s="248"/>
      <c r="Y46" s="248"/>
      <c r="Z46" s="91"/>
      <c r="AA46" s="32"/>
      <c r="AB46" s="213"/>
      <c r="AC46" s="213"/>
      <c r="AD46" s="13"/>
      <c r="AE46" s="91"/>
      <c r="AF46" s="91"/>
      <c r="AG46" s="343"/>
      <c r="AH46" s="343"/>
      <c r="AI46" s="343"/>
      <c r="AJ46" s="343"/>
      <c r="AK46" s="343"/>
      <c r="AL46" s="91"/>
      <c r="AM46" s="91"/>
      <c r="AN46" s="91"/>
      <c r="AO46" s="91"/>
      <c r="AP46" s="91"/>
      <c r="AQ46" s="91"/>
    </row>
    <row r="47" spans="1:43" s="214" customFormat="1">
      <c r="A47" s="328"/>
      <c r="B47" s="347"/>
      <c r="C47" s="342">
        <v>6</v>
      </c>
      <c r="D47" s="342">
        <v>6</v>
      </c>
      <c r="E47" s="349" t="s">
        <v>322</v>
      </c>
      <c r="F47" s="350"/>
      <c r="G47" s="351"/>
      <c r="H47" s="216">
        <v>1</v>
      </c>
      <c r="I47" s="216" t="s">
        <v>150</v>
      </c>
      <c r="J47" s="216" t="s">
        <v>151</v>
      </c>
      <c r="K47" s="216" t="s">
        <v>152</v>
      </c>
      <c r="L47" s="216">
        <v>3</v>
      </c>
      <c r="M47" s="216">
        <v>4</v>
      </c>
      <c r="N47" s="218"/>
      <c r="O47" s="218"/>
      <c r="P47" s="218"/>
      <c r="Q47" s="218"/>
      <c r="R47" s="219"/>
      <c r="S47" s="342">
        <f>COUNTA(H48:R48)</f>
        <v>0</v>
      </c>
      <c r="T47" s="328"/>
      <c r="U47" s="340"/>
      <c r="V47" s="340"/>
      <c r="W47" s="246"/>
      <c r="X47" s="246"/>
      <c r="Y47" s="246"/>
      <c r="Z47" s="91"/>
      <c r="AA47" s="32"/>
      <c r="AB47" s="213"/>
      <c r="AC47" s="213"/>
      <c r="AD47" s="13"/>
      <c r="AE47" s="91"/>
      <c r="AF47" s="91"/>
      <c r="AG47" s="342">
        <f>IF(COUNTA(H48:M48)&gt;=6,1,0)</f>
        <v>0</v>
      </c>
      <c r="AH47" s="342"/>
      <c r="AI47" s="342"/>
      <c r="AJ47" s="342"/>
      <c r="AK47" s="342">
        <v>1</v>
      </c>
      <c r="AL47" s="91"/>
      <c r="AM47" s="91"/>
      <c r="AN47" s="91"/>
      <c r="AO47" s="91"/>
      <c r="AP47" s="91"/>
      <c r="AQ47" s="91"/>
    </row>
    <row r="48" spans="1:43" s="214" customFormat="1" ht="13.5" thickBot="1">
      <c r="A48" s="343"/>
      <c r="B48" s="348"/>
      <c r="C48" s="355"/>
      <c r="D48" s="356"/>
      <c r="E48" s="352"/>
      <c r="F48" s="353"/>
      <c r="G48" s="354"/>
      <c r="H48" s="179"/>
      <c r="I48" s="179"/>
      <c r="J48" s="179"/>
      <c r="K48" s="179"/>
      <c r="L48" s="179"/>
      <c r="M48" s="179"/>
      <c r="N48" s="210"/>
      <c r="O48" s="210"/>
      <c r="P48" s="210"/>
      <c r="Q48" s="210"/>
      <c r="R48" s="211"/>
      <c r="S48" s="356"/>
      <c r="T48" s="343"/>
      <c r="U48" s="341"/>
      <c r="V48" s="341"/>
      <c r="W48" s="248"/>
      <c r="X48" s="248"/>
      <c r="Y48" s="248"/>
      <c r="Z48" s="91"/>
      <c r="AA48" s="32"/>
      <c r="AB48" s="213"/>
      <c r="AC48" s="213"/>
      <c r="AD48" s="13"/>
      <c r="AE48" s="91"/>
      <c r="AF48" s="91"/>
      <c r="AG48" s="343"/>
      <c r="AH48" s="343"/>
      <c r="AI48" s="343"/>
      <c r="AJ48" s="343"/>
      <c r="AK48" s="343"/>
      <c r="AL48" s="91"/>
      <c r="AM48" s="91"/>
      <c r="AN48" s="91"/>
      <c r="AO48" s="91"/>
      <c r="AP48" s="91"/>
      <c r="AQ48" s="91"/>
    </row>
    <row r="49" spans="1:43" s="214" customFormat="1">
      <c r="A49" s="342">
        <f>A45+1</f>
        <v>3</v>
      </c>
      <c r="B49" s="381" t="str">
        <f>DenStatus!C31</f>
        <v>Duty in God in Action</v>
      </c>
      <c r="C49" s="342">
        <v>4</v>
      </c>
      <c r="D49" s="342">
        <v>6</v>
      </c>
      <c r="E49" s="216">
        <v>1</v>
      </c>
      <c r="F49" s="216">
        <v>2</v>
      </c>
      <c r="G49" s="216">
        <v>3</v>
      </c>
      <c r="H49" s="216">
        <v>4</v>
      </c>
      <c r="I49" s="216">
        <v>5</v>
      </c>
      <c r="J49" s="216">
        <v>6</v>
      </c>
      <c r="K49" s="217"/>
      <c r="L49" s="201"/>
      <c r="M49" s="201"/>
      <c r="N49" s="201"/>
      <c r="O49" s="201"/>
      <c r="P49" s="201"/>
      <c r="Q49" s="201"/>
      <c r="R49" s="221"/>
      <c r="S49" s="342">
        <f>COUNTA(E50:R50)</f>
        <v>0</v>
      </c>
      <c r="T49" s="342">
        <f>IF(SUM(AG49:AJ50)&gt;=AK49,1,0)</f>
        <v>0</v>
      </c>
      <c r="U49" s="340"/>
      <c r="V49" s="340"/>
      <c r="W49" s="246"/>
      <c r="X49" s="246"/>
      <c r="Y49" s="246"/>
      <c r="Z49" s="91"/>
      <c r="AA49" s="32"/>
      <c r="AB49" s="213"/>
      <c r="AC49" s="213"/>
      <c r="AD49" s="13"/>
      <c r="AE49" s="91"/>
      <c r="AF49" s="91"/>
      <c r="AG49" s="342">
        <f>IF(COUNTA(E50:F50)&gt;=2,1,0)</f>
        <v>0</v>
      </c>
      <c r="AH49" s="342">
        <f>IF(COUNTA(G50:J50)&gt;=2,1,0)</f>
        <v>0</v>
      </c>
      <c r="AI49" s="342"/>
      <c r="AJ49" s="342"/>
      <c r="AK49" s="342">
        <v>2</v>
      </c>
      <c r="AL49" s="91"/>
      <c r="AM49" s="91"/>
      <c r="AN49" s="91"/>
      <c r="AO49" s="91"/>
      <c r="AP49" s="91"/>
      <c r="AQ49" s="91"/>
    </row>
    <row r="50" spans="1:43" s="214" customFormat="1" ht="13.5" thickBot="1">
      <c r="A50" s="380"/>
      <c r="B50" s="383"/>
      <c r="C50" s="384"/>
      <c r="D50" s="356"/>
      <c r="E50" s="179"/>
      <c r="F50" s="179"/>
      <c r="G50" s="179"/>
      <c r="H50" s="179"/>
      <c r="I50" s="179"/>
      <c r="J50" s="179"/>
      <c r="K50" s="209"/>
      <c r="L50" s="210"/>
      <c r="M50" s="210"/>
      <c r="N50" s="210"/>
      <c r="O50" s="210"/>
      <c r="P50" s="210"/>
      <c r="Q50" s="210"/>
      <c r="R50" s="211"/>
      <c r="S50" s="380"/>
      <c r="T50" s="380"/>
      <c r="U50" s="378"/>
      <c r="V50" s="378"/>
      <c r="W50" s="246"/>
      <c r="X50" s="246"/>
      <c r="Y50" s="246"/>
      <c r="Z50" s="91"/>
      <c r="AA50" s="32"/>
      <c r="AB50" s="213"/>
      <c r="AC50" s="213"/>
      <c r="AD50" s="13"/>
      <c r="AE50" s="91"/>
      <c r="AF50" s="91"/>
      <c r="AG50" s="343"/>
      <c r="AH50" s="343"/>
      <c r="AI50" s="343"/>
      <c r="AJ50" s="343"/>
      <c r="AK50" s="343"/>
      <c r="AL50" s="91"/>
      <c r="AM50" s="91"/>
      <c r="AN50" s="91"/>
      <c r="AO50" s="91"/>
      <c r="AP50" s="91"/>
      <c r="AQ50" s="91"/>
    </row>
    <row r="51" spans="1:43" s="214" customFormat="1">
      <c r="A51" s="342">
        <f>A49+1</f>
        <v>4</v>
      </c>
      <c r="B51" s="381" t="str">
        <f>DenStatus!C32</f>
        <v>Scouting Adventure</v>
      </c>
      <c r="C51" s="342">
        <v>15</v>
      </c>
      <c r="D51" s="342">
        <v>17</v>
      </c>
      <c r="E51" s="219" t="s">
        <v>169</v>
      </c>
      <c r="F51" s="219" t="s">
        <v>170</v>
      </c>
      <c r="G51" s="219" t="s">
        <v>171</v>
      </c>
      <c r="H51" s="194" t="s">
        <v>212</v>
      </c>
      <c r="I51" s="194" t="s">
        <v>213</v>
      </c>
      <c r="J51" s="194" t="s">
        <v>150</v>
      </c>
      <c r="K51" s="221" t="s">
        <v>151</v>
      </c>
      <c r="L51" s="194" t="s">
        <v>152</v>
      </c>
      <c r="M51" s="194" t="s">
        <v>153</v>
      </c>
      <c r="N51" s="194" t="s">
        <v>154</v>
      </c>
      <c r="O51" s="221" t="s">
        <v>155</v>
      </c>
      <c r="P51" s="221" t="s">
        <v>156</v>
      </c>
      <c r="Q51" s="221" t="s">
        <v>157</v>
      </c>
      <c r="R51" s="194">
        <v>4</v>
      </c>
      <c r="S51" s="342">
        <f>SUM(COUNTA(E52:R52)+COUNTA(E54:R54))</f>
        <v>0</v>
      </c>
      <c r="T51" s="342">
        <f>IF(SUM(AG51:AJ54)&gt;=AK51,1,0)</f>
        <v>0</v>
      </c>
      <c r="U51" s="340"/>
      <c r="V51" s="340"/>
      <c r="W51" s="246"/>
      <c r="X51" s="246"/>
      <c r="Y51" s="246"/>
      <c r="Z51" s="91"/>
      <c r="AA51" s="32"/>
      <c r="AB51" s="213"/>
      <c r="AC51" s="213"/>
      <c r="AD51" s="13"/>
      <c r="AE51" s="91"/>
      <c r="AF51" s="91"/>
      <c r="AG51" s="342">
        <f>IF(COUNTA(E52:G52)&gt;=3,1,0)</f>
        <v>0</v>
      </c>
      <c r="AH51" s="342">
        <f>IF((COUNTA(J52:R52)+COUNTA(E54:G54))&gt;=12,1,0)</f>
        <v>0</v>
      </c>
      <c r="AI51" s="342"/>
      <c r="AJ51" s="342"/>
      <c r="AK51" s="342">
        <v>2</v>
      </c>
      <c r="AL51" s="91"/>
      <c r="AM51" s="91"/>
      <c r="AN51" s="91"/>
      <c r="AO51" s="91"/>
      <c r="AP51" s="91"/>
      <c r="AQ51" s="91"/>
    </row>
    <row r="52" spans="1:43" s="214" customFormat="1">
      <c r="A52" s="379"/>
      <c r="B52" s="382"/>
      <c r="C52" s="379"/>
      <c r="D52" s="379"/>
      <c r="E52" s="158"/>
      <c r="F52" s="158"/>
      <c r="G52" s="158"/>
      <c r="H52" s="5"/>
      <c r="I52" s="5"/>
      <c r="J52" s="5"/>
      <c r="K52" s="5"/>
      <c r="L52" s="5"/>
      <c r="M52" s="5"/>
      <c r="N52" s="5"/>
      <c r="O52" s="5"/>
      <c r="P52" s="5"/>
      <c r="Q52" s="5"/>
      <c r="R52" s="5"/>
      <c r="S52" s="379"/>
      <c r="T52" s="379"/>
      <c r="U52" s="385"/>
      <c r="V52" s="385"/>
      <c r="W52" s="246"/>
      <c r="X52" s="246"/>
      <c r="Y52" s="246"/>
      <c r="Z52" s="91"/>
      <c r="AA52" s="32"/>
      <c r="AB52" s="213"/>
      <c r="AC52" s="213"/>
      <c r="AD52" s="13"/>
      <c r="AE52" s="91"/>
      <c r="AF52" s="91"/>
      <c r="AG52" s="328"/>
      <c r="AH52" s="328"/>
      <c r="AI52" s="328"/>
      <c r="AJ52" s="328"/>
      <c r="AK52" s="328"/>
      <c r="AL52" s="91"/>
      <c r="AM52" s="91"/>
      <c r="AN52" s="91"/>
      <c r="AO52" s="91"/>
      <c r="AP52" s="91"/>
      <c r="AQ52" s="91"/>
    </row>
    <row r="53" spans="1:43" s="214" customFormat="1">
      <c r="A53" s="379"/>
      <c r="B53" s="382"/>
      <c r="C53" s="379"/>
      <c r="D53" s="379"/>
      <c r="E53" s="222" t="s">
        <v>200</v>
      </c>
      <c r="F53" s="113" t="s">
        <v>201</v>
      </c>
      <c r="G53" s="113">
        <v>6</v>
      </c>
      <c r="H53" s="195"/>
      <c r="I53" s="159"/>
      <c r="J53" s="159"/>
      <c r="K53" s="159"/>
      <c r="L53" s="159"/>
      <c r="M53" s="159"/>
      <c r="N53" s="159"/>
      <c r="O53" s="159"/>
      <c r="P53" s="159"/>
      <c r="Q53" s="159"/>
      <c r="R53" s="160"/>
      <c r="S53" s="379"/>
      <c r="T53" s="379"/>
      <c r="U53" s="385"/>
      <c r="V53" s="385"/>
      <c r="W53" s="246"/>
      <c r="X53" s="246"/>
      <c r="Y53" s="246"/>
      <c r="Z53" s="91"/>
      <c r="AA53" s="32"/>
      <c r="AB53" s="213"/>
      <c r="AC53" s="213"/>
      <c r="AD53" s="13"/>
      <c r="AE53" s="91"/>
      <c r="AF53" s="91"/>
      <c r="AG53" s="328"/>
      <c r="AH53" s="328"/>
      <c r="AI53" s="328"/>
      <c r="AJ53" s="328"/>
      <c r="AK53" s="328"/>
      <c r="AL53" s="91"/>
      <c r="AM53" s="91"/>
      <c r="AN53" s="91"/>
      <c r="AO53" s="91"/>
      <c r="AP53" s="91"/>
      <c r="AQ53" s="91"/>
    </row>
    <row r="54" spans="1:43" s="214" customFormat="1" ht="13.5" thickBot="1">
      <c r="A54" s="380"/>
      <c r="B54" s="383"/>
      <c r="C54" s="384"/>
      <c r="D54" s="356"/>
      <c r="E54" s="179"/>
      <c r="F54" s="265"/>
      <c r="G54" s="265"/>
      <c r="H54" s="209"/>
      <c r="I54" s="210"/>
      <c r="J54" s="210"/>
      <c r="K54" s="210"/>
      <c r="L54" s="210"/>
      <c r="M54" s="210"/>
      <c r="N54" s="210"/>
      <c r="O54" s="210"/>
      <c r="P54" s="210"/>
      <c r="Q54" s="210"/>
      <c r="R54" s="211"/>
      <c r="S54" s="380"/>
      <c r="T54" s="380"/>
      <c r="U54" s="378"/>
      <c r="V54" s="378"/>
      <c r="W54" s="246"/>
      <c r="X54" s="246"/>
      <c r="Y54" s="246"/>
      <c r="Z54" s="91"/>
      <c r="AA54" s="226"/>
      <c r="AB54" s="213"/>
      <c r="AC54" s="213"/>
      <c r="AD54" s="13"/>
      <c r="AE54" s="91"/>
      <c r="AF54" s="91"/>
      <c r="AG54" s="343"/>
      <c r="AH54" s="343"/>
      <c r="AI54" s="343"/>
      <c r="AJ54" s="343"/>
      <c r="AK54" s="343"/>
      <c r="AL54" s="91"/>
      <c r="AM54" s="91"/>
      <c r="AN54" s="91"/>
      <c r="AO54" s="91"/>
      <c r="AP54" s="91"/>
      <c r="AQ54" s="91"/>
    </row>
    <row r="55" spans="1:43" s="214" customFormat="1">
      <c r="A55" s="220"/>
      <c r="B55" s="262" t="s">
        <v>238</v>
      </c>
      <c r="C55" s="101">
        <f>IF(SUM(T43:T54)&gt;=4,"X",0)</f>
        <v>0</v>
      </c>
      <c r="D55" s="223" t="s">
        <v>284</v>
      </c>
      <c r="E55" s="55"/>
      <c r="F55" s="55"/>
      <c r="G55" s="55"/>
      <c r="H55" s="55"/>
      <c r="I55" s="55"/>
      <c r="J55" s="55"/>
      <c r="K55" s="55"/>
      <c r="L55" s="55"/>
      <c r="M55" s="55"/>
      <c r="N55" s="55"/>
      <c r="O55" s="55"/>
      <c r="P55" s="55"/>
      <c r="Q55" s="55"/>
      <c r="R55" s="55"/>
      <c r="S55" s="55"/>
      <c r="T55" s="55"/>
      <c r="U55" s="224"/>
      <c r="V55" s="225"/>
      <c r="W55" s="225"/>
      <c r="X55" s="225"/>
      <c r="Y55" s="225"/>
      <c r="Z55" s="91"/>
      <c r="AA55" s="226"/>
      <c r="AB55" s="213"/>
      <c r="AC55" s="213"/>
      <c r="AD55" s="13"/>
      <c r="AE55" s="91"/>
      <c r="AF55" s="91"/>
      <c r="AG55" s="91"/>
      <c r="AH55" s="91"/>
      <c r="AI55" s="91"/>
      <c r="AJ55" s="91"/>
      <c r="AK55" s="91"/>
      <c r="AL55" s="91"/>
      <c r="AM55" s="91"/>
      <c r="AN55" s="91"/>
      <c r="AO55" s="91"/>
      <c r="AP55" s="91"/>
      <c r="AQ55" s="91"/>
    </row>
    <row r="56" spans="1:43" s="214" customFormat="1">
      <c r="A56" s="91"/>
      <c r="B56" s="106"/>
      <c r="C56" s="55"/>
      <c r="D56" s="52"/>
      <c r="E56" s="52"/>
      <c r="F56" s="52"/>
      <c r="G56" s="52"/>
      <c r="H56" s="52"/>
      <c r="I56" s="52"/>
      <c r="J56" s="52"/>
      <c r="K56" s="52"/>
      <c r="L56" s="52"/>
      <c r="M56" s="52"/>
      <c r="N56" s="52"/>
      <c r="O56" s="52"/>
      <c r="P56" s="52"/>
      <c r="Q56" s="52"/>
      <c r="R56" s="52"/>
      <c r="S56" s="91"/>
      <c r="T56" s="91"/>
      <c r="U56" s="91"/>
      <c r="V56" s="91"/>
      <c r="W56" s="91"/>
      <c r="X56" s="91"/>
      <c r="Y56" s="91"/>
      <c r="Z56" s="91"/>
      <c r="AA56" s="32"/>
      <c r="AB56" s="213"/>
      <c r="AC56" s="213"/>
      <c r="AD56" s="13"/>
      <c r="AE56" s="91"/>
      <c r="AF56" s="91"/>
      <c r="AG56" s="253" t="s">
        <v>216</v>
      </c>
      <c r="AH56" s="309"/>
      <c r="AI56" s="309"/>
      <c r="AJ56" s="309"/>
      <c r="AK56" s="93"/>
      <c r="AL56" s="91"/>
      <c r="AM56" s="91"/>
      <c r="AN56" s="91"/>
      <c r="AO56" s="91"/>
      <c r="AP56" s="91"/>
      <c r="AQ56" s="91"/>
    </row>
    <row r="57" spans="1:43" s="214" customFormat="1">
      <c r="A57" s="96" t="s">
        <v>214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32"/>
      <c r="AB57" s="213"/>
      <c r="AC57" s="213"/>
      <c r="AD57" s="13"/>
      <c r="AE57" s="91"/>
      <c r="AF57" s="91"/>
      <c r="AG57" s="220" t="s">
        <v>26</v>
      </c>
      <c r="AH57" s="310"/>
      <c r="AI57" s="310"/>
      <c r="AJ57" s="310"/>
      <c r="AK57" s="311"/>
      <c r="AL57" s="91"/>
      <c r="AM57" s="91"/>
      <c r="AN57" s="91"/>
      <c r="AO57" s="91"/>
      <c r="AP57" s="91"/>
      <c r="AQ57" s="91"/>
    </row>
    <row r="58" spans="1:43" s="214" customFormat="1">
      <c r="A58" s="49" t="s">
        <v>5</v>
      </c>
      <c r="B58" s="49"/>
      <c r="C58" s="49" t="s">
        <v>7</v>
      </c>
      <c r="D58" s="49"/>
      <c r="E58" s="227" t="s">
        <v>33</v>
      </c>
      <c r="F58" s="105"/>
      <c r="G58" s="105"/>
      <c r="H58" s="105"/>
      <c r="I58" s="105"/>
      <c r="J58" s="105"/>
      <c r="K58" s="105"/>
      <c r="L58" s="105"/>
      <c r="M58" s="105"/>
      <c r="N58" s="105"/>
      <c r="O58" s="105"/>
      <c r="P58" s="105"/>
      <c r="Q58" s="105"/>
      <c r="R58" s="105"/>
      <c r="S58" s="365" t="s">
        <v>4</v>
      </c>
      <c r="T58" s="366"/>
      <c r="U58" s="366"/>
      <c r="V58" s="367"/>
      <c r="W58" s="242"/>
      <c r="X58" s="242"/>
      <c r="Y58" s="242"/>
      <c r="Z58" s="91"/>
      <c r="AA58" s="226"/>
      <c r="AB58" s="213"/>
      <c r="AC58" s="213"/>
      <c r="AD58" s="13"/>
      <c r="AE58" s="91"/>
      <c r="AF58" s="91"/>
      <c r="AG58" s="119" t="s">
        <v>34</v>
      </c>
      <c r="AH58" s="119" t="s">
        <v>48</v>
      </c>
      <c r="AI58" s="119" t="s">
        <v>165</v>
      </c>
      <c r="AJ58" s="119" t="s">
        <v>211</v>
      </c>
      <c r="AK58" s="119" t="s">
        <v>1</v>
      </c>
      <c r="AL58" s="91"/>
      <c r="AM58" s="91"/>
      <c r="AN58" s="91"/>
      <c r="AO58" s="91"/>
      <c r="AP58" s="91"/>
      <c r="AQ58" s="91"/>
    </row>
    <row r="59" spans="1:43" s="214" customFormat="1">
      <c r="A59" s="50" t="s">
        <v>43</v>
      </c>
      <c r="B59" s="49" t="s">
        <v>40</v>
      </c>
      <c r="C59" s="50" t="s">
        <v>46</v>
      </c>
      <c r="D59" s="228" t="s">
        <v>16</v>
      </c>
      <c r="E59" s="51">
        <v>1</v>
      </c>
      <c r="F59" s="294"/>
      <c r="G59" s="117"/>
      <c r="H59" s="117"/>
      <c r="I59" s="117"/>
      <c r="J59" s="117"/>
      <c r="K59" s="117"/>
      <c r="L59" s="117"/>
      <c r="M59" s="117"/>
      <c r="N59" s="117"/>
      <c r="O59" s="117"/>
      <c r="P59" s="117"/>
      <c r="Q59" s="117"/>
      <c r="R59" s="117"/>
      <c r="S59" s="50" t="s">
        <v>2</v>
      </c>
      <c r="T59" s="50" t="s">
        <v>31</v>
      </c>
      <c r="U59" s="50" t="s">
        <v>24</v>
      </c>
      <c r="V59" s="50" t="s">
        <v>66</v>
      </c>
      <c r="W59" s="55"/>
      <c r="X59" s="55"/>
      <c r="Y59" s="55"/>
      <c r="Z59" s="91"/>
      <c r="AA59" s="226"/>
      <c r="AB59" s="213"/>
      <c r="AC59" s="213"/>
      <c r="AD59" s="13"/>
      <c r="AE59" s="91"/>
      <c r="AF59" s="91"/>
      <c r="AG59" s="148" t="s">
        <v>49</v>
      </c>
      <c r="AH59" s="148" t="s">
        <v>49</v>
      </c>
      <c r="AI59" s="148" t="s">
        <v>49</v>
      </c>
      <c r="AJ59" s="148" t="s">
        <v>49</v>
      </c>
      <c r="AK59" s="148" t="s">
        <v>50</v>
      </c>
      <c r="AL59" s="91"/>
      <c r="AM59" s="91"/>
      <c r="AN59" s="91"/>
      <c r="AO59" s="91"/>
      <c r="AP59" s="91"/>
      <c r="AQ59" s="91"/>
    </row>
    <row r="60" spans="1:43" s="214" customFormat="1" ht="25.5">
      <c r="A60" s="113">
        <v>1</v>
      </c>
      <c r="B60" s="114" t="str">
        <f>DenStatus!C36</f>
        <v>Be Active Den Member for 6 months</v>
      </c>
      <c r="C60" s="113">
        <v>1</v>
      </c>
      <c r="D60" s="229">
        <v>1</v>
      </c>
      <c r="E60" s="158"/>
      <c r="F60" s="229"/>
      <c r="G60" s="230"/>
      <c r="H60" s="230"/>
      <c r="I60" s="230"/>
      <c r="J60" s="230"/>
      <c r="K60" s="230"/>
      <c r="L60" s="230"/>
      <c r="M60" s="230"/>
      <c r="N60" s="230"/>
      <c r="O60" s="230"/>
      <c r="P60" s="230"/>
      <c r="Q60" s="230"/>
      <c r="R60" s="230"/>
      <c r="S60" s="113">
        <f>COUNTA(E60:R60)</f>
        <v>0</v>
      </c>
      <c r="T60" s="113">
        <f>IF(SUM(AG60:AJ60)&gt;=AK60,1,0)</f>
        <v>0</v>
      </c>
      <c r="U60" s="188"/>
      <c r="V60" s="188"/>
      <c r="W60" s="246"/>
      <c r="X60" s="246"/>
      <c r="Y60" s="246"/>
      <c r="Z60" s="91"/>
      <c r="AA60" s="32"/>
      <c r="AB60" s="213"/>
      <c r="AC60" s="213"/>
      <c r="AD60" s="13"/>
      <c r="AE60" s="91"/>
      <c r="AF60" s="91"/>
      <c r="AG60" s="113">
        <f>IF(S60&gt;=C60,1,0)</f>
        <v>0</v>
      </c>
      <c r="AH60" s="113"/>
      <c r="AI60" s="113"/>
      <c r="AJ60" s="113"/>
      <c r="AK60" s="113">
        <v>1</v>
      </c>
      <c r="AL60" s="91"/>
      <c r="AM60" s="91"/>
      <c r="AN60" s="91"/>
      <c r="AO60" s="91"/>
      <c r="AP60" s="91"/>
      <c r="AQ60" s="91"/>
    </row>
    <row r="61" spans="1:43" s="214" customFormat="1" ht="13.5" customHeight="1">
      <c r="A61" s="50">
        <v>2</v>
      </c>
      <c r="B61" s="49" t="str">
        <f>DenStatus!C37</f>
        <v>Child Protection</v>
      </c>
      <c r="C61" s="50">
        <v>1</v>
      </c>
      <c r="D61" s="294">
        <v>1</v>
      </c>
      <c r="E61" s="5"/>
      <c r="F61" s="294"/>
      <c r="G61" s="117"/>
      <c r="H61" s="117"/>
      <c r="I61" s="117"/>
      <c r="J61" s="117"/>
      <c r="K61" s="117"/>
      <c r="L61" s="117"/>
      <c r="M61" s="117"/>
      <c r="N61" s="117"/>
      <c r="O61" s="117"/>
      <c r="P61" s="117"/>
      <c r="Q61" s="117"/>
      <c r="R61" s="117"/>
      <c r="S61" s="50">
        <f>COUNTA(E61:R61)</f>
        <v>0</v>
      </c>
      <c r="T61" s="50">
        <f>IF(SUM(AG61:AJ61)&gt;=AK61,1,0)</f>
        <v>0</v>
      </c>
      <c r="U61" s="13"/>
      <c r="V61" s="13"/>
      <c r="W61" s="249"/>
      <c r="X61" s="249"/>
      <c r="Y61" s="249"/>
      <c r="Z61" s="91"/>
      <c r="AA61" s="32"/>
      <c r="AB61" s="213"/>
      <c r="AC61" s="213"/>
      <c r="AD61" s="13"/>
      <c r="AE61" s="91"/>
      <c r="AF61" s="91"/>
      <c r="AG61" s="50">
        <f>IF(S61&gt;=C61,1,0)</f>
        <v>0</v>
      </c>
      <c r="AH61" s="50"/>
      <c r="AI61" s="50"/>
      <c r="AJ61" s="50"/>
      <c r="AK61" s="50">
        <v>1</v>
      </c>
      <c r="AL61" s="91"/>
      <c r="AM61" s="91"/>
      <c r="AN61" s="91"/>
      <c r="AO61" s="91"/>
      <c r="AP61" s="91"/>
      <c r="AQ61" s="91"/>
    </row>
    <row r="62" spans="1:43" s="214" customFormat="1" ht="12.75" customHeight="1" thickBot="1">
      <c r="A62" s="267">
        <v>3</v>
      </c>
      <c r="B62" s="215" t="str">
        <f>DenStatus!C38</f>
        <v>Cyber Chip</v>
      </c>
      <c r="C62" s="267">
        <v>1</v>
      </c>
      <c r="D62" s="268">
        <v>1</v>
      </c>
      <c r="E62" s="179"/>
      <c r="F62" s="268"/>
      <c r="G62" s="269"/>
      <c r="H62" s="269"/>
      <c r="I62" s="269"/>
      <c r="J62" s="269"/>
      <c r="K62" s="269"/>
      <c r="L62" s="269"/>
      <c r="M62" s="269"/>
      <c r="N62" s="269"/>
      <c r="O62" s="269"/>
      <c r="P62" s="269"/>
      <c r="Q62" s="269"/>
      <c r="R62" s="269"/>
      <c r="S62" s="267">
        <f>COUNTA(E62:R62)</f>
        <v>0</v>
      </c>
      <c r="T62" s="267">
        <f>IF(SUM(AG62:AJ62)&gt;=AK62,1,0)</f>
        <v>0</v>
      </c>
      <c r="U62" s="270"/>
      <c r="V62" s="270"/>
      <c r="W62" s="249"/>
      <c r="X62" s="249"/>
      <c r="Y62" s="249"/>
      <c r="Z62" s="91"/>
      <c r="AA62" s="32"/>
      <c r="AB62" s="213"/>
      <c r="AC62" s="213"/>
      <c r="AD62" s="13"/>
      <c r="AE62" s="91"/>
      <c r="AF62" s="91"/>
      <c r="AG62" s="50">
        <f>IF(S62&gt;=C62,1,0)</f>
        <v>0</v>
      </c>
      <c r="AH62" s="50"/>
      <c r="AI62" s="50"/>
      <c r="AJ62" s="50"/>
      <c r="AK62" s="50">
        <v>1</v>
      </c>
      <c r="AL62" s="91"/>
      <c r="AM62" s="91"/>
      <c r="AN62" s="91"/>
      <c r="AO62" s="91"/>
      <c r="AP62" s="91"/>
      <c r="AQ62" s="271"/>
    </row>
    <row r="63" spans="1:43" s="214" customFormat="1" ht="12.75" customHeight="1" thickTop="1">
      <c r="A63" s="266"/>
      <c r="B63" s="262" t="s">
        <v>239</v>
      </c>
      <c r="C63" s="101">
        <f>IF(SUM(T60:T62)&gt;=3,"X",0)</f>
        <v>0</v>
      </c>
      <c r="D63" s="223" t="s">
        <v>284</v>
      </c>
      <c r="E63" s="52"/>
      <c r="F63" s="55"/>
      <c r="G63" s="55"/>
      <c r="H63" s="55"/>
      <c r="I63" s="55"/>
      <c r="J63" s="55"/>
      <c r="K63" s="55"/>
      <c r="L63" s="55"/>
      <c r="M63" s="55"/>
      <c r="N63" s="55"/>
      <c r="O63" s="55"/>
      <c r="P63" s="55"/>
      <c r="Q63" s="55"/>
      <c r="R63" s="55"/>
      <c r="S63" s="55"/>
      <c r="T63" s="55"/>
      <c r="U63" s="224"/>
      <c r="V63" s="225"/>
      <c r="W63" s="225"/>
      <c r="X63" s="249"/>
      <c r="Y63" s="249"/>
      <c r="Z63" s="91"/>
      <c r="AA63" s="2"/>
      <c r="AB63" s="3"/>
      <c r="AC63" s="3"/>
      <c r="AD63" s="186"/>
      <c r="AE63" s="91"/>
      <c r="AF63" s="91"/>
      <c r="AG63" s="91"/>
      <c r="AH63" s="91"/>
      <c r="AI63" s="91"/>
      <c r="AJ63" s="91"/>
      <c r="AK63" s="91"/>
      <c r="AL63" s="91"/>
      <c r="AM63" s="91"/>
      <c r="AN63" s="119" t="s">
        <v>246</v>
      </c>
      <c r="AO63" s="106"/>
      <c r="AP63" s="106"/>
      <c r="AQ63" s="276" t="s">
        <v>248</v>
      </c>
    </row>
    <row r="64" spans="1:43">
      <c r="A64" s="95"/>
      <c r="B64" s="95"/>
      <c r="C64" s="95"/>
      <c r="D64" s="95"/>
      <c r="E64" s="95"/>
      <c r="F64" s="95"/>
      <c r="G64" s="95"/>
      <c r="H64" s="95"/>
      <c r="I64" s="95"/>
      <c r="J64" s="95"/>
      <c r="K64" s="95"/>
      <c r="L64" s="95"/>
      <c r="M64" s="95"/>
      <c r="N64" s="95"/>
      <c r="O64" s="95"/>
      <c r="P64" s="95"/>
      <c r="Q64" s="95"/>
      <c r="R64" s="95"/>
      <c r="S64" s="95"/>
      <c r="T64" s="95"/>
      <c r="U64" s="95"/>
      <c r="V64" s="95"/>
      <c r="W64" s="119" t="s">
        <v>65</v>
      </c>
      <c r="X64" s="369" t="s">
        <v>252</v>
      </c>
      <c r="Y64" s="370"/>
      <c r="Z64" s="95"/>
      <c r="AA64" s="2"/>
      <c r="AB64" s="3"/>
      <c r="AC64" s="3"/>
      <c r="AD64" s="186"/>
      <c r="AE64" s="95"/>
      <c r="AF64" s="95"/>
      <c r="AG64" s="253" t="s">
        <v>234</v>
      </c>
      <c r="AH64" s="309"/>
      <c r="AI64" s="309"/>
      <c r="AJ64" s="305"/>
      <c r="AK64" s="306"/>
      <c r="AL64" s="95"/>
      <c r="AM64" s="95"/>
      <c r="AN64" s="252" t="s">
        <v>267</v>
      </c>
      <c r="AO64" s="106"/>
      <c r="AP64" s="106"/>
      <c r="AQ64" s="277" t="s">
        <v>256</v>
      </c>
    </row>
    <row r="65" spans="1:43">
      <c r="A65" s="96" t="s">
        <v>240</v>
      </c>
      <c r="B65" s="95"/>
      <c r="C65" s="95"/>
      <c r="D65" s="95"/>
      <c r="E65" s="95"/>
      <c r="F65" s="95"/>
      <c r="G65" s="95"/>
      <c r="H65" s="95"/>
      <c r="I65" s="95"/>
      <c r="J65" s="95"/>
      <c r="K65" s="95"/>
      <c r="L65" s="95"/>
      <c r="M65" s="95"/>
      <c r="N65" s="95"/>
      <c r="O65" s="95"/>
      <c r="P65" s="95"/>
      <c r="Q65" s="95"/>
      <c r="R65" s="95"/>
      <c r="S65" s="95"/>
      <c r="T65" s="95"/>
      <c r="U65" s="95"/>
      <c r="V65" s="95"/>
      <c r="W65" s="191" t="s">
        <v>269</v>
      </c>
      <c r="X65" s="371"/>
      <c r="Y65" s="372"/>
      <c r="Z65" s="95"/>
      <c r="AA65" s="2"/>
      <c r="AB65" s="3"/>
      <c r="AC65" s="3"/>
      <c r="AD65" s="186"/>
      <c r="AE65" s="95"/>
      <c r="AF65" s="95"/>
      <c r="AG65" s="184" t="s">
        <v>26</v>
      </c>
      <c r="AH65" s="307"/>
      <c r="AI65" s="307"/>
      <c r="AJ65" s="307"/>
      <c r="AK65" s="308"/>
      <c r="AL65" s="119" t="s">
        <v>242</v>
      </c>
      <c r="AM65" s="253" t="s">
        <v>243</v>
      </c>
      <c r="AN65" s="252" t="s">
        <v>270</v>
      </c>
      <c r="AO65" s="119" t="s">
        <v>266</v>
      </c>
      <c r="AP65" s="281" t="s">
        <v>268</v>
      </c>
      <c r="AQ65" s="280" t="s">
        <v>257</v>
      </c>
    </row>
    <row r="66" spans="1:43">
      <c r="A66" s="49" t="s">
        <v>55</v>
      </c>
      <c r="B66" s="135"/>
      <c r="C66" s="49" t="s">
        <v>56</v>
      </c>
      <c r="D66" s="135"/>
      <c r="E66" s="138" t="s">
        <v>33</v>
      </c>
      <c r="F66" s="143"/>
      <c r="G66" s="143"/>
      <c r="H66" s="143"/>
      <c r="I66" s="143"/>
      <c r="J66" s="143"/>
      <c r="K66" s="143"/>
      <c r="L66" s="143"/>
      <c r="M66" s="143"/>
      <c r="N66" s="143"/>
      <c r="O66" s="143"/>
      <c r="P66" s="143"/>
      <c r="Q66" s="143"/>
      <c r="R66" s="143"/>
      <c r="S66" s="365" t="s">
        <v>58</v>
      </c>
      <c r="T66" s="366"/>
      <c r="U66" s="366"/>
      <c r="V66" s="367"/>
      <c r="W66" s="257" t="s">
        <v>247</v>
      </c>
      <c r="X66" s="373"/>
      <c r="Y66" s="374"/>
      <c r="Z66" s="95"/>
      <c r="AA66" s="2"/>
      <c r="AB66" s="3"/>
      <c r="AC66" s="3"/>
      <c r="AD66" s="186"/>
      <c r="AE66" s="95"/>
      <c r="AF66" s="95"/>
      <c r="AG66" s="157" t="s">
        <v>34</v>
      </c>
      <c r="AH66" s="119" t="s">
        <v>48</v>
      </c>
      <c r="AI66" s="119" t="s">
        <v>165</v>
      </c>
      <c r="AJ66" s="119" t="s">
        <v>211</v>
      </c>
      <c r="AK66" s="157" t="s">
        <v>1</v>
      </c>
      <c r="AL66" s="252" t="s">
        <v>65</v>
      </c>
      <c r="AM66" s="223" t="s">
        <v>65</v>
      </c>
      <c r="AN66" s="254" t="s">
        <v>250</v>
      </c>
      <c r="AO66" s="252" t="s">
        <v>242</v>
      </c>
      <c r="AP66" s="282" t="s">
        <v>243</v>
      </c>
      <c r="AQ66" s="280" t="s">
        <v>258</v>
      </c>
    </row>
    <row r="67" spans="1:43" ht="13.5" thickBot="1">
      <c r="A67" s="136" t="s">
        <v>43</v>
      </c>
      <c r="B67" s="135" t="s">
        <v>40</v>
      </c>
      <c r="C67" s="136" t="s">
        <v>46</v>
      </c>
      <c r="D67" s="136" t="s">
        <v>16</v>
      </c>
      <c r="E67" s="295"/>
      <c r="F67" s="175"/>
      <c r="G67" s="175"/>
      <c r="H67" s="175"/>
      <c r="I67" s="175"/>
      <c r="J67" s="175"/>
      <c r="K67" s="175"/>
      <c r="L67" s="175"/>
      <c r="M67" s="175"/>
      <c r="N67" s="175"/>
      <c r="O67" s="175"/>
      <c r="P67" s="175"/>
      <c r="Q67" s="175"/>
      <c r="R67" s="175"/>
      <c r="S67" s="136" t="s">
        <v>2</v>
      </c>
      <c r="T67" s="136" t="s">
        <v>31</v>
      </c>
      <c r="U67" s="136" t="s">
        <v>24</v>
      </c>
      <c r="V67" s="50" t="s">
        <v>66</v>
      </c>
      <c r="W67" s="101" t="s">
        <v>249</v>
      </c>
      <c r="X67" s="250" t="s">
        <v>242</v>
      </c>
      <c r="Y67" s="250" t="s">
        <v>243</v>
      </c>
      <c r="Z67" s="95"/>
      <c r="AA67" s="2"/>
      <c r="AB67" s="3"/>
      <c r="AC67" s="3"/>
      <c r="AD67" s="186"/>
      <c r="AE67" s="95"/>
      <c r="AF67" s="95"/>
      <c r="AG67" s="251" t="s">
        <v>49</v>
      </c>
      <c r="AH67" s="148" t="s">
        <v>49</v>
      </c>
      <c r="AI67" s="148" t="s">
        <v>49</v>
      </c>
      <c r="AJ67" s="251" t="s">
        <v>49</v>
      </c>
      <c r="AK67" s="251" t="s">
        <v>50</v>
      </c>
      <c r="AL67" s="148" t="s">
        <v>245</v>
      </c>
      <c r="AM67" s="220" t="s">
        <v>245</v>
      </c>
      <c r="AN67" s="148" t="s">
        <v>251</v>
      </c>
      <c r="AO67" s="148" t="s">
        <v>65</v>
      </c>
      <c r="AP67" s="279" t="s">
        <v>65</v>
      </c>
      <c r="AQ67" s="280" t="s">
        <v>307</v>
      </c>
    </row>
    <row r="68" spans="1:43" ht="14.25" thickTop="1" thickBot="1">
      <c r="A68" s="357">
        <v>1</v>
      </c>
      <c r="B68" s="395" t="str">
        <f>DenStatus!C42</f>
        <v>Adventures in Science</v>
      </c>
      <c r="C68" s="361">
        <v>6</v>
      </c>
      <c r="D68" s="361">
        <v>11</v>
      </c>
      <c r="E68" s="136">
        <v>1</v>
      </c>
      <c r="F68" s="136">
        <v>2</v>
      </c>
      <c r="G68" s="50" t="s">
        <v>154</v>
      </c>
      <c r="H68" s="50" t="s">
        <v>155</v>
      </c>
      <c r="I68" s="50" t="s">
        <v>156</v>
      </c>
      <c r="J68" s="50" t="s">
        <v>157</v>
      </c>
      <c r="K68" s="50" t="s">
        <v>158</v>
      </c>
      <c r="L68" s="50" t="s">
        <v>159</v>
      </c>
      <c r="M68" s="50" t="s">
        <v>160</v>
      </c>
      <c r="N68" s="50" t="s">
        <v>161</v>
      </c>
      <c r="O68" s="50" t="s">
        <v>162</v>
      </c>
      <c r="P68" s="195"/>
      <c r="Q68" s="159"/>
      <c r="R68" s="159"/>
      <c r="S68" s="357">
        <f>COUNTA(E69:R69)</f>
        <v>0</v>
      </c>
      <c r="T68" s="357">
        <f>IF(SUM(AG68:AJ69)&gt;=AK68,1,0)</f>
        <v>0</v>
      </c>
      <c r="U68" s="377"/>
      <c r="V68" s="377"/>
      <c r="W68" s="402" t="str">
        <f>IF(AN68&gt;1,"ERROR",IF(AN68=1,"OK",""))</f>
        <v/>
      </c>
      <c r="X68" s="364"/>
      <c r="Y68" s="364"/>
      <c r="Z68" s="95"/>
      <c r="AA68" s="2"/>
      <c r="AB68" s="3"/>
      <c r="AC68" s="3"/>
      <c r="AD68" s="186"/>
      <c r="AE68" s="95"/>
      <c r="AF68" s="95"/>
      <c r="AG68" s="357">
        <f>IF(COUNTA(E69:F69)&gt;=2,1,0)</f>
        <v>0</v>
      </c>
      <c r="AH68" s="357">
        <f>IF(COUNTA(G69:O69)&gt;=4,1,0)</f>
        <v>0</v>
      </c>
      <c r="AI68" s="357"/>
      <c r="AJ68" s="357"/>
      <c r="AK68" s="357">
        <v>2</v>
      </c>
      <c r="AL68" s="357">
        <f>COUNTA(X68)</f>
        <v>0</v>
      </c>
      <c r="AM68" s="357">
        <f>COUNTA(Y68)</f>
        <v>0</v>
      </c>
      <c r="AN68" s="357">
        <f>SUM(AL68:AM69)</f>
        <v>0</v>
      </c>
      <c r="AO68" s="357">
        <f>IF(AN68&gt;1,0,IF(T68+AL68=2,1,0))</f>
        <v>0</v>
      </c>
      <c r="AP68" s="358">
        <f>IF(AN68&gt;1,0,IF(T68+AM68=2,1,0))</f>
        <v>0</v>
      </c>
      <c r="AQ68" s="278" t="s">
        <v>255</v>
      </c>
    </row>
    <row r="69" spans="1:43" ht="14.25" thickTop="1" thickBot="1">
      <c r="A69" s="394"/>
      <c r="B69" s="348"/>
      <c r="C69" s="343"/>
      <c r="D69" s="343"/>
      <c r="E69" s="179"/>
      <c r="F69" s="179"/>
      <c r="G69" s="179"/>
      <c r="H69" s="179"/>
      <c r="I69" s="179"/>
      <c r="J69" s="179"/>
      <c r="K69" s="179"/>
      <c r="L69" s="179"/>
      <c r="M69" s="179"/>
      <c r="N69" s="179"/>
      <c r="O69" s="179"/>
      <c r="P69" s="196"/>
      <c r="Q69" s="197"/>
      <c r="R69" s="197"/>
      <c r="S69" s="394"/>
      <c r="T69" s="394"/>
      <c r="U69" s="376"/>
      <c r="V69" s="376"/>
      <c r="W69" s="403"/>
      <c r="X69" s="368"/>
      <c r="Y69" s="363"/>
      <c r="Z69" s="95"/>
      <c r="AA69" s="2"/>
      <c r="AB69" s="3"/>
      <c r="AC69" s="3"/>
      <c r="AD69" s="186"/>
      <c r="AE69" s="95"/>
      <c r="AF69" s="95"/>
      <c r="AG69" s="343"/>
      <c r="AH69" s="343"/>
      <c r="AI69" s="343"/>
      <c r="AJ69" s="343"/>
      <c r="AK69" s="343"/>
      <c r="AL69" s="343"/>
      <c r="AM69" s="343"/>
      <c r="AN69" s="343"/>
      <c r="AO69" s="343"/>
      <c r="AP69" s="359"/>
      <c r="AQ69" s="278" t="s">
        <v>244</v>
      </c>
    </row>
    <row r="70" spans="1:43" ht="14.25" thickTop="1" thickBot="1">
      <c r="A70" s="360">
        <f>A68+1</f>
        <v>2</v>
      </c>
      <c r="B70" s="381" t="str">
        <f>DenStatus!C43</f>
        <v>Aquanaut</v>
      </c>
      <c r="C70" s="342">
        <v>6</v>
      </c>
      <c r="D70" s="342">
        <v>9</v>
      </c>
      <c r="E70" s="181">
        <v>1</v>
      </c>
      <c r="F70" s="181">
        <v>2</v>
      </c>
      <c r="G70" s="181">
        <v>3</v>
      </c>
      <c r="H70" s="181">
        <v>4</v>
      </c>
      <c r="I70" s="181">
        <v>5</v>
      </c>
      <c r="J70" s="181">
        <v>6</v>
      </c>
      <c r="K70" s="181">
        <v>7</v>
      </c>
      <c r="L70" s="181">
        <v>8</v>
      </c>
      <c r="M70" s="181">
        <v>9</v>
      </c>
      <c r="N70" s="198"/>
      <c r="O70" s="199"/>
      <c r="P70" s="199"/>
      <c r="Q70" s="199"/>
      <c r="R70" s="199"/>
      <c r="S70" s="360">
        <f>COUNTA(E71:R71)</f>
        <v>0</v>
      </c>
      <c r="T70" s="360">
        <f>IF(SUM(AG70:AJ71)&gt;=AK70,1,0)</f>
        <v>0</v>
      </c>
      <c r="U70" s="375"/>
      <c r="V70" s="375"/>
      <c r="W70" s="402" t="str">
        <f>IF(AN70&gt;1,"ERROR",IF(AN70=1,"OK",""))</f>
        <v/>
      </c>
      <c r="X70" s="362"/>
      <c r="Y70" s="362"/>
      <c r="Z70" s="95"/>
      <c r="AA70" s="32"/>
      <c r="AB70" s="3"/>
      <c r="AC70" s="3"/>
      <c r="AD70" s="186"/>
      <c r="AE70" s="95"/>
      <c r="AF70" s="95"/>
      <c r="AG70" s="360">
        <f>IF(COUNTA(E71:H71)&gt;=4,1,0)</f>
        <v>0</v>
      </c>
      <c r="AH70" s="342">
        <f>IF(COUNTA(I71:M71)&gt;=2,1,0)</f>
        <v>0</v>
      </c>
      <c r="AI70" s="360"/>
      <c r="AJ70" s="360"/>
      <c r="AK70" s="360">
        <v>2</v>
      </c>
      <c r="AL70" s="360">
        <f>COUNTA(X70)</f>
        <v>0</v>
      </c>
      <c r="AM70" s="360">
        <f>COUNTA(Y70)</f>
        <v>0</v>
      </c>
      <c r="AN70" s="360">
        <f>SUM(AL70:AM71)</f>
        <v>0</v>
      </c>
      <c r="AO70" s="360">
        <f>IF(AN70&gt;1,0,IF(T70+AL70=2,1,0))</f>
        <v>0</v>
      </c>
      <c r="AP70" s="408">
        <f>IF(AN70&gt;1,0,IF(T70+AM70=2,1,0))</f>
        <v>0</v>
      </c>
      <c r="AQ70" s="291"/>
    </row>
    <row r="71" spans="1:43" ht="13.5" thickBot="1">
      <c r="A71" s="394"/>
      <c r="B71" s="396"/>
      <c r="C71" s="394"/>
      <c r="D71" s="394"/>
      <c r="E71" s="179"/>
      <c r="F71" s="179"/>
      <c r="G71" s="179"/>
      <c r="H71" s="179"/>
      <c r="I71" s="179"/>
      <c r="J71" s="179"/>
      <c r="K71" s="179"/>
      <c r="L71" s="179"/>
      <c r="M71" s="179"/>
      <c r="N71" s="196"/>
      <c r="O71" s="197"/>
      <c r="P71" s="197"/>
      <c r="Q71" s="197"/>
      <c r="R71" s="197"/>
      <c r="S71" s="394"/>
      <c r="T71" s="394"/>
      <c r="U71" s="376"/>
      <c r="V71" s="376"/>
      <c r="W71" s="403"/>
      <c r="X71" s="368"/>
      <c r="Y71" s="363"/>
      <c r="Z71" s="95"/>
      <c r="AA71" s="32"/>
      <c r="AB71" s="3"/>
      <c r="AC71" s="3"/>
      <c r="AD71" s="186"/>
      <c r="AE71" s="95"/>
      <c r="AF71" s="95"/>
      <c r="AG71" s="343"/>
      <c r="AH71" s="343"/>
      <c r="AI71" s="343"/>
      <c r="AJ71" s="343"/>
      <c r="AK71" s="343"/>
      <c r="AL71" s="343"/>
      <c r="AM71" s="343"/>
      <c r="AN71" s="343"/>
      <c r="AO71" s="343"/>
      <c r="AP71" s="409"/>
      <c r="AQ71" s="290"/>
    </row>
    <row r="72" spans="1:43" ht="13.5" thickBot="1">
      <c r="A72" s="360">
        <f>A70+1</f>
        <v>3</v>
      </c>
      <c r="B72" s="381" t="str">
        <f>DenStatus!C44</f>
        <v>Art Explosion</v>
      </c>
      <c r="C72" s="342">
        <v>4</v>
      </c>
      <c r="D72" s="342">
        <v>9</v>
      </c>
      <c r="E72" s="181">
        <v>1</v>
      </c>
      <c r="F72" s="181">
        <v>2</v>
      </c>
      <c r="G72" s="182" t="s">
        <v>154</v>
      </c>
      <c r="H72" s="182" t="s">
        <v>155</v>
      </c>
      <c r="I72" s="182" t="s">
        <v>156</v>
      </c>
      <c r="J72" s="182" t="s">
        <v>157</v>
      </c>
      <c r="K72" s="182" t="s">
        <v>158</v>
      </c>
      <c r="L72" s="182" t="s">
        <v>159</v>
      </c>
      <c r="M72" s="182" t="s">
        <v>160</v>
      </c>
      <c r="N72" s="200"/>
      <c r="O72" s="201"/>
      <c r="P72" s="201"/>
      <c r="Q72" s="201"/>
      <c r="R72" s="201"/>
      <c r="S72" s="360">
        <f>COUNTA(E73:R73)</f>
        <v>0</v>
      </c>
      <c r="T72" s="360">
        <f>IF(SUM(AG72:AJ73)&gt;=AK72,1,0)</f>
        <v>0</v>
      </c>
      <c r="U72" s="375"/>
      <c r="V72" s="375"/>
      <c r="W72" s="402" t="str">
        <f>IF(AN72&gt;1,"ERROR",IF(AN72=1,"OK",""))</f>
        <v/>
      </c>
      <c r="X72" s="362"/>
      <c r="Y72" s="362"/>
      <c r="Z72" s="95"/>
      <c r="AA72" s="2"/>
      <c r="AB72" s="3"/>
      <c r="AC72" s="3"/>
      <c r="AD72" s="186"/>
      <c r="AE72" s="95"/>
      <c r="AF72" s="95"/>
      <c r="AG72" s="360">
        <f>IF(COUNTA(E73:F73)&gt;=2,1,0)</f>
        <v>0</v>
      </c>
      <c r="AH72" s="360">
        <f>IF(COUNTA(G73:M73)&gt;=2,1,0)</f>
        <v>0</v>
      </c>
      <c r="AI72" s="360"/>
      <c r="AJ72" s="360"/>
      <c r="AK72" s="360">
        <v>2</v>
      </c>
      <c r="AL72" s="360">
        <f>COUNTA(X72)</f>
        <v>0</v>
      </c>
      <c r="AM72" s="360">
        <f>COUNTA(Y72)</f>
        <v>0</v>
      </c>
      <c r="AN72" s="360">
        <f>SUM(AL72:AM73)</f>
        <v>0</v>
      </c>
      <c r="AO72" s="360">
        <f>IF(AN72&gt;1,0,IF(T72+AL72=2,1,0))</f>
        <v>0</v>
      </c>
      <c r="AP72" s="360">
        <f>IF(AN72&gt;1,0,IF(T72+AM72=2,1,0))</f>
        <v>0</v>
      </c>
      <c r="AQ72" s="95"/>
    </row>
    <row r="73" spans="1:43" ht="13.5" thickBot="1">
      <c r="A73" s="394"/>
      <c r="B73" s="396"/>
      <c r="C73" s="394"/>
      <c r="D73" s="394"/>
      <c r="E73" s="179"/>
      <c r="F73" s="179"/>
      <c r="G73" s="179"/>
      <c r="H73" s="179"/>
      <c r="I73" s="179"/>
      <c r="J73" s="179"/>
      <c r="K73" s="179"/>
      <c r="L73" s="179"/>
      <c r="M73" s="179"/>
      <c r="N73" s="202"/>
      <c r="O73" s="312"/>
      <c r="P73" s="312"/>
      <c r="Q73" s="312"/>
      <c r="R73" s="312"/>
      <c r="S73" s="394"/>
      <c r="T73" s="394"/>
      <c r="U73" s="376"/>
      <c r="V73" s="376"/>
      <c r="W73" s="403"/>
      <c r="X73" s="368"/>
      <c r="Y73" s="363"/>
      <c r="Z73" s="95"/>
      <c r="AA73" s="2"/>
      <c r="AB73" s="3"/>
      <c r="AC73" s="3"/>
      <c r="AD73" s="186"/>
      <c r="AE73" s="95"/>
      <c r="AF73" s="95"/>
      <c r="AG73" s="343"/>
      <c r="AH73" s="343"/>
      <c r="AI73" s="343"/>
      <c r="AJ73" s="343"/>
      <c r="AK73" s="343"/>
      <c r="AL73" s="343"/>
      <c r="AM73" s="343"/>
      <c r="AN73" s="343"/>
      <c r="AO73" s="343"/>
      <c r="AP73" s="343"/>
      <c r="AQ73" s="95"/>
    </row>
    <row r="74" spans="1:43" ht="13.5" thickBot="1">
      <c r="A74" s="360">
        <f>A72+1</f>
        <v>4</v>
      </c>
      <c r="B74" s="381" t="str">
        <f>DenStatus!C45</f>
        <v>Aware and Care</v>
      </c>
      <c r="C74" s="342">
        <v>5</v>
      </c>
      <c r="D74" s="342">
        <v>11</v>
      </c>
      <c r="E74" s="182">
        <v>1</v>
      </c>
      <c r="F74" s="182">
        <v>2</v>
      </c>
      <c r="G74" s="182">
        <v>3</v>
      </c>
      <c r="H74" s="182" t="s">
        <v>163</v>
      </c>
      <c r="I74" s="182" t="s">
        <v>164</v>
      </c>
      <c r="J74" s="182" t="s">
        <v>179</v>
      </c>
      <c r="K74" s="182" t="s">
        <v>180</v>
      </c>
      <c r="L74" s="182" t="s">
        <v>181</v>
      </c>
      <c r="M74" s="182" t="s">
        <v>182</v>
      </c>
      <c r="N74" s="182" t="s">
        <v>183</v>
      </c>
      <c r="O74" s="182" t="s">
        <v>184</v>
      </c>
      <c r="P74" s="201"/>
      <c r="Q74" s="201"/>
      <c r="R74" s="201"/>
      <c r="S74" s="360">
        <f>COUNTA(E75:R75)</f>
        <v>0</v>
      </c>
      <c r="T74" s="360">
        <f>IF(SUM(AG74:AJ75)&gt;=AK74,1,0)</f>
        <v>0</v>
      </c>
      <c r="U74" s="375"/>
      <c r="V74" s="375"/>
      <c r="W74" s="402" t="str">
        <f>IF(AN74&gt;1,"ERROR",IF(AN74=1,"OK",""))</f>
        <v/>
      </c>
      <c r="X74" s="362"/>
      <c r="Y74" s="362"/>
      <c r="Z74" s="95"/>
      <c r="AA74" s="2"/>
      <c r="AB74" s="3"/>
      <c r="AC74" s="3"/>
      <c r="AD74" s="186"/>
      <c r="AE74" s="95"/>
      <c r="AF74" s="95"/>
      <c r="AG74" s="360">
        <f>IF(COUNTA(E75:G75)&gt;=3,1,0)</f>
        <v>0</v>
      </c>
      <c r="AH74" s="360">
        <f>IF(COUNTA(H75:O75)&gt;=2,1,0)</f>
        <v>0</v>
      </c>
      <c r="AI74" s="360"/>
      <c r="AJ74" s="360"/>
      <c r="AK74" s="360">
        <v>2</v>
      </c>
      <c r="AL74" s="360">
        <f>COUNTA(X74)</f>
        <v>0</v>
      </c>
      <c r="AM74" s="360">
        <f>COUNTA(Y74)</f>
        <v>0</v>
      </c>
      <c r="AN74" s="360">
        <f>SUM(AL74:AM75)</f>
        <v>0</v>
      </c>
      <c r="AO74" s="360">
        <f>IF(AN74&gt;1,0,IF(T74+AL74=2,1,0))</f>
        <v>0</v>
      </c>
      <c r="AP74" s="360">
        <f>IF(AN74&gt;1,0,IF(T74+AM74=2,1,0))</f>
        <v>0</v>
      </c>
      <c r="AQ74" s="95"/>
    </row>
    <row r="75" spans="1:43" ht="13.5" thickBot="1">
      <c r="A75" s="394"/>
      <c r="B75" s="396"/>
      <c r="C75" s="394"/>
      <c r="D75" s="394"/>
      <c r="E75" s="179"/>
      <c r="F75" s="179"/>
      <c r="G75" s="179"/>
      <c r="H75" s="179"/>
      <c r="I75" s="179"/>
      <c r="J75" s="179"/>
      <c r="K75" s="179"/>
      <c r="L75" s="179"/>
      <c r="M75" s="179"/>
      <c r="N75" s="179"/>
      <c r="O75" s="179"/>
      <c r="P75" s="312"/>
      <c r="Q75" s="312"/>
      <c r="R75" s="312"/>
      <c r="S75" s="394"/>
      <c r="T75" s="394"/>
      <c r="U75" s="376"/>
      <c r="V75" s="376"/>
      <c r="W75" s="403"/>
      <c r="X75" s="368"/>
      <c r="Y75" s="363"/>
      <c r="Z75" s="95"/>
      <c r="AA75" s="2"/>
      <c r="AB75" s="3"/>
      <c r="AC75" s="3"/>
      <c r="AD75" s="186"/>
      <c r="AE75" s="95"/>
      <c r="AF75" s="95"/>
      <c r="AG75" s="343"/>
      <c r="AH75" s="343"/>
      <c r="AI75" s="343"/>
      <c r="AJ75" s="343"/>
      <c r="AK75" s="343"/>
      <c r="AL75" s="343"/>
      <c r="AM75" s="343"/>
      <c r="AN75" s="343"/>
      <c r="AO75" s="343"/>
      <c r="AP75" s="343"/>
      <c r="AQ75" s="95"/>
    </row>
    <row r="76" spans="1:43" ht="13.5" thickBot="1">
      <c r="A76" s="360">
        <f>A74+1</f>
        <v>5</v>
      </c>
      <c r="B76" s="381" t="str">
        <f>DenStatus!C46</f>
        <v>Build It</v>
      </c>
      <c r="C76" s="342">
        <v>4</v>
      </c>
      <c r="D76" s="342">
        <v>4</v>
      </c>
      <c r="E76" s="181">
        <v>1</v>
      </c>
      <c r="F76" s="181">
        <v>2</v>
      </c>
      <c r="G76" s="181">
        <v>3</v>
      </c>
      <c r="H76" s="181">
        <v>4</v>
      </c>
      <c r="I76" s="198"/>
      <c r="J76" s="199"/>
      <c r="K76" s="199"/>
      <c r="L76" s="199"/>
      <c r="M76" s="199"/>
      <c r="N76" s="199"/>
      <c r="O76" s="199"/>
      <c r="P76" s="199"/>
      <c r="Q76" s="199"/>
      <c r="R76" s="199"/>
      <c r="S76" s="360">
        <f>COUNTA(E77:R77)</f>
        <v>0</v>
      </c>
      <c r="T76" s="360">
        <f>IF(SUM(AG76:AJ77)&gt;=AK76,1,0)</f>
        <v>0</v>
      </c>
      <c r="U76" s="375"/>
      <c r="V76" s="375"/>
      <c r="W76" s="402" t="str">
        <f>IF(AN76&gt;1,"ERROR",IF(AN76=1,"OK",""))</f>
        <v/>
      </c>
      <c r="X76" s="362"/>
      <c r="Y76" s="362"/>
      <c r="Z76" s="95"/>
      <c r="AA76" s="2"/>
      <c r="AB76" s="3"/>
      <c r="AC76" s="3"/>
      <c r="AD76" s="186"/>
      <c r="AE76" s="95"/>
      <c r="AF76" s="95"/>
      <c r="AG76" s="360">
        <f>IF(COUNTA(E77:H77)&gt;=4,1,0)</f>
        <v>0</v>
      </c>
      <c r="AH76" s="360"/>
      <c r="AI76" s="360"/>
      <c r="AJ76" s="360"/>
      <c r="AK76" s="360">
        <v>1</v>
      </c>
      <c r="AL76" s="360">
        <f>COUNTA(X76)</f>
        <v>0</v>
      </c>
      <c r="AM76" s="360">
        <f>COUNTA(Y76)</f>
        <v>0</v>
      </c>
      <c r="AN76" s="360">
        <f>SUM(AL76:AM77)</f>
        <v>0</v>
      </c>
      <c r="AO76" s="360">
        <f>IF(AN76&gt;1,0,IF(T76+AL76=2,1,0))</f>
        <v>0</v>
      </c>
      <c r="AP76" s="360">
        <f>IF(AN76&gt;1,0,IF(T76+AM76=2,1,0))</f>
        <v>0</v>
      </c>
      <c r="AQ76" s="95"/>
    </row>
    <row r="77" spans="1:43" ht="13.5" thickBot="1">
      <c r="A77" s="394"/>
      <c r="B77" s="396"/>
      <c r="C77" s="394"/>
      <c r="D77" s="394"/>
      <c r="E77" s="179"/>
      <c r="F77" s="179"/>
      <c r="G77" s="179"/>
      <c r="H77" s="179"/>
      <c r="I77" s="196"/>
      <c r="J77" s="197"/>
      <c r="K77" s="197"/>
      <c r="L77" s="197"/>
      <c r="M77" s="197"/>
      <c r="N77" s="197"/>
      <c r="O77" s="197"/>
      <c r="P77" s="197"/>
      <c r="Q77" s="197"/>
      <c r="R77" s="197"/>
      <c r="S77" s="394"/>
      <c r="T77" s="394"/>
      <c r="U77" s="376"/>
      <c r="V77" s="376"/>
      <c r="W77" s="403"/>
      <c r="X77" s="368"/>
      <c r="Y77" s="363"/>
      <c r="Z77" s="95"/>
      <c r="AA77" s="2"/>
      <c r="AB77" s="3"/>
      <c r="AC77" s="3"/>
      <c r="AD77" s="186"/>
      <c r="AE77" s="95"/>
      <c r="AF77" s="95"/>
      <c r="AG77" s="343"/>
      <c r="AH77" s="343"/>
      <c r="AI77" s="343"/>
      <c r="AJ77" s="343"/>
      <c r="AK77" s="343"/>
      <c r="AL77" s="343"/>
      <c r="AM77" s="343"/>
      <c r="AN77" s="343"/>
      <c r="AO77" s="343"/>
      <c r="AP77" s="343"/>
      <c r="AQ77" s="95"/>
    </row>
    <row r="78" spans="1:43" ht="13.5" thickBot="1">
      <c r="A78" s="360">
        <f>A76+1</f>
        <v>6</v>
      </c>
      <c r="B78" s="381" t="str">
        <f>DenStatus!C47</f>
        <v>Build My Own Hero</v>
      </c>
      <c r="C78" s="342">
        <v>4</v>
      </c>
      <c r="D78" s="342">
        <v>6</v>
      </c>
      <c r="E78" s="181">
        <v>1</v>
      </c>
      <c r="F78" s="181">
        <v>2</v>
      </c>
      <c r="G78" s="181">
        <v>3</v>
      </c>
      <c r="H78" s="181">
        <v>4</v>
      </c>
      <c r="I78" s="181">
        <v>5</v>
      </c>
      <c r="J78" s="181">
        <v>6</v>
      </c>
      <c r="K78" s="198"/>
      <c r="L78" s="199"/>
      <c r="M78" s="199"/>
      <c r="N78" s="199"/>
      <c r="O78" s="199"/>
      <c r="P78" s="199"/>
      <c r="Q78" s="199"/>
      <c r="R78" s="199"/>
      <c r="S78" s="360">
        <f>COUNTA(E79:R79)</f>
        <v>0</v>
      </c>
      <c r="T78" s="360">
        <f>IF(SUM(AG78:AJ79)&gt;=AK78,1,0)</f>
        <v>0</v>
      </c>
      <c r="U78" s="375"/>
      <c r="V78" s="375"/>
      <c r="W78" s="402" t="str">
        <f>IF(AN78&gt;1,"ERROR",IF(AN78=1,"OK",""))</f>
        <v/>
      </c>
      <c r="X78" s="362"/>
      <c r="Y78" s="362"/>
      <c r="Z78" s="95"/>
      <c r="AA78" s="2"/>
      <c r="AB78" s="3"/>
      <c r="AC78" s="3"/>
      <c r="AD78" s="186"/>
      <c r="AE78" s="95"/>
      <c r="AF78" s="95"/>
      <c r="AG78" s="360">
        <f>IF(COUNTA(E79:G79)&gt;=3,1,0)</f>
        <v>0</v>
      </c>
      <c r="AH78" s="360">
        <f>IF(COUNTA(H79:J79)&gt;=1,1,0)</f>
        <v>0</v>
      </c>
      <c r="AI78" s="360"/>
      <c r="AJ78" s="360"/>
      <c r="AK78" s="360">
        <v>2</v>
      </c>
      <c r="AL78" s="360">
        <f>COUNTA(X78)</f>
        <v>0</v>
      </c>
      <c r="AM78" s="360">
        <f>COUNTA(Y78)</f>
        <v>0</v>
      </c>
      <c r="AN78" s="360">
        <f>SUM(AL78:AM79)</f>
        <v>0</v>
      </c>
      <c r="AO78" s="360">
        <f>IF(AN78&gt;1,0,IF(T78+AL78=2,1,0))</f>
        <v>0</v>
      </c>
      <c r="AP78" s="360">
        <f>IF(AN78&gt;1,0,IF(T78+AM78=2,1,0))</f>
        <v>0</v>
      </c>
      <c r="AQ78" s="95"/>
    </row>
    <row r="79" spans="1:43" ht="13.5" thickBot="1">
      <c r="A79" s="394"/>
      <c r="B79" s="396"/>
      <c r="C79" s="394"/>
      <c r="D79" s="394"/>
      <c r="E79" s="179"/>
      <c r="F79" s="179"/>
      <c r="G79" s="179"/>
      <c r="H79" s="179"/>
      <c r="I79" s="179"/>
      <c r="J79" s="179"/>
      <c r="K79" s="196"/>
      <c r="L79" s="197"/>
      <c r="M79" s="197"/>
      <c r="N79" s="197"/>
      <c r="O79" s="197"/>
      <c r="P79" s="197"/>
      <c r="Q79" s="197"/>
      <c r="R79" s="197"/>
      <c r="S79" s="394"/>
      <c r="T79" s="394"/>
      <c r="U79" s="376"/>
      <c r="V79" s="376"/>
      <c r="W79" s="403"/>
      <c r="X79" s="368"/>
      <c r="Y79" s="363"/>
      <c r="Z79" s="95"/>
      <c r="AA79" s="2"/>
      <c r="AB79" s="3"/>
      <c r="AC79" s="3"/>
      <c r="AD79" s="186"/>
      <c r="AE79" s="95"/>
      <c r="AF79" s="95"/>
      <c r="AG79" s="343"/>
      <c r="AH79" s="343"/>
      <c r="AI79" s="343"/>
      <c r="AJ79" s="343"/>
      <c r="AK79" s="343"/>
      <c r="AL79" s="343"/>
      <c r="AM79" s="343"/>
      <c r="AN79" s="343"/>
      <c r="AO79" s="343"/>
      <c r="AP79" s="343"/>
      <c r="AQ79" s="95"/>
    </row>
    <row r="80" spans="1:43" ht="13.5" thickBot="1">
      <c r="A80" s="360">
        <f>A78+1</f>
        <v>7</v>
      </c>
      <c r="B80" s="381" t="str">
        <f>DenStatus!C48</f>
        <v>Castaway</v>
      </c>
      <c r="C80" s="342">
        <v>6</v>
      </c>
      <c r="D80" s="342">
        <v>7</v>
      </c>
      <c r="E80" s="182" t="s">
        <v>169</v>
      </c>
      <c r="F80" s="182" t="s">
        <v>170</v>
      </c>
      <c r="G80" s="182" t="s">
        <v>171</v>
      </c>
      <c r="H80" s="182" t="s">
        <v>150</v>
      </c>
      <c r="I80" s="182" t="s">
        <v>151</v>
      </c>
      <c r="J80" s="182" t="s">
        <v>152</v>
      </c>
      <c r="K80" s="182" t="s">
        <v>153</v>
      </c>
      <c r="L80" s="199"/>
      <c r="M80" s="199"/>
      <c r="N80" s="199"/>
      <c r="O80" s="199"/>
      <c r="P80" s="199"/>
      <c r="Q80" s="199"/>
      <c r="R80" s="199"/>
      <c r="S80" s="360">
        <f>COUNTA(E81:R81)</f>
        <v>0</v>
      </c>
      <c r="T80" s="360">
        <f>IF(SUM(AG80:AJ81)&gt;=AK80,1,0)</f>
        <v>0</v>
      </c>
      <c r="U80" s="375"/>
      <c r="V80" s="375"/>
      <c r="W80" s="402" t="str">
        <f>IF(AN80&gt;1,"ERROR",IF(AN80=1,"OK",""))</f>
        <v/>
      </c>
      <c r="X80" s="362"/>
      <c r="Y80" s="362"/>
      <c r="Z80" s="95"/>
      <c r="AA80" s="2"/>
      <c r="AB80" s="3"/>
      <c r="AC80" s="3"/>
      <c r="AD80" s="186"/>
      <c r="AE80" s="95"/>
      <c r="AF80" s="95"/>
      <c r="AG80" s="360">
        <f>IF(COUNTA(E81)&gt;=1,1,0)</f>
        <v>0</v>
      </c>
      <c r="AH80" s="360">
        <f>IF(COUNTA(F81:G81)&gt;=1,1,0)</f>
        <v>0</v>
      </c>
      <c r="AI80" s="360">
        <f>IF(COUNTA(H81:K81)&gt;=4,1,0)</f>
        <v>0</v>
      </c>
      <c r="AJ80" s="360"/>
      <c r="AK80" s="360">
        <v>3</v>
      </c>
      <c r="AL80" s="360">
        <f>COUNTA(X80)</f>
        <v>0</v>
      </c>
      <c r="AM80" s="360">
        <f>COUNTA(Y80)</f>
        <v>0</v>
      </c>
      <c r="AN80" s="360">
        <f>SUM(AL80:AM81)</f>
        <v>0</v>
      </c>
      <c r="AO80" s="360">
        <f>IF(AN80&gt;1,0,IF(T80+AL80=2,1,0))</f>
        <v>0</v>
      </c>
      <c r="AP80" s="360">
        <f>IF(AN80&gt;1,0,IF(T80+AM80=2,1,0))</f>
        <v>0</v>
      </c>
      <c r="AQ80" s="95"/>
    </row>
    <row r="81" spans="1:43" ht="13.5" thickBot="1">
      <c r="A81" s="394"/>
      <c r="B81" s="396"/>
      <c r="C81" s="394"/>
      <c r="D81" s="394"/>
      <c r="E81" s="179"/>
      <c r="F81" s="179"/>
      <c r="G81" s="179"/>
      <c r="H81" s="179"/>
      <c r="I81" s="179"/>
      <c r="J81" s="179"/>
      <c r="K81" s="179"/>
      <c r="L81" s="197"/>
      <c r="M81" s="197"/>
      <c r="N81" s="197"/>
      <c r="O81" s="197"/>
      <c r="P81" s="197"/>
      <c r="Q81" s="197"/>
      <c r="R81" s="197"/>
      <c r="S81" s="394"/>
      <c r="T81" s="394"/>
      <c r="U81" s="376"/>
      <c r="V81" s="376"/>
      <c r="W81" s="403"/>
      <c r="X81" s="368"/>
      <c r="Y81" s="363"/>
      <c r="Z81" s="95"/>
      <c r="AA81" s="2"/>
      <c r="AB81" s="3"/>
      <c r="AC81" s="3"/>
      <c r="AD81" s="186"/>
      <c r="AE81" s="95"/>
      <c r="AF81" s="95"/>
      <c r="AG81" s="343"/>
      <c r="AH81" s="343"/>
      <c r="AI81" s="343"/>
      <c r="AJ81" s="343"/>
      <c r="AK81" s="343"/>
      <c r="AL81" s="343"/>
      <c r="AM81" s="343"/>
      <c r="AN81" s="343"/>
      <c r="AO81" s="343"/>
      <c r="AP81" s="343"/>
      <c r="AQ81" s="95"/>
    </row>
    <row r="82" spans="1:43" ht="13.5" thickBot="1">
      <c r="A82" s="360">
        <f>A80+1</f>
        <v>8</v>
      </c>
      <c r="B82" s="381" t="str">
        <f>DenStatus!C49</f>
        <v>Earth Rocks!</v>
      </c>
      <c r="C82" s="342">
        <v>11</v>
      </c>
      <c r="D82" s="342">
        <v>11</v>
      </c>
      <c r="E82" s="182" t="s">
        <v>169</v>
      </c>
      <c r="F82" s="182" t="s">
        <v>170</v>
      </c>
      <c r="G82" s="182">
        <v>2</v>
      </c>
      <c r="H82" s="182" t="s">
        <v>154</v>
      </c>
      <c r="I82" s="182" t="s">
        <v>155</v>
      </c>
      <c r="J82" s="182" t="s">
        <v>156</v>
      </c>
      <c r="K82" s="182" t="s">
        <v>163</v>
      </c>
      <c r="L82" s="182" t="s">
        <v>164</v>
      </c>
      <c r="M82" s="182">
        <v>5</v>
      </c>
      <c r="N82" s="182" t="s">
        <v>176</v>
      </c>
      <c r="O82" s="182" t="s">
        <v>177</v>
      </c>
      <c r="P82" s="199"/>
      <c r="Q82" s="199"/>
      <c r="R82" s="221"/>
      <c r="S82" s="360">
        <f>COUNTA(E83:R83)</f>
        <v>0</v>
      </c>
      <c r="T82" s="360">
        <f>IF(SUM(AG82:AJ83)&gt;=AK82,1,0)</f>
        <v>0</v>
      </c>
      <c r="U82" s="340"/>
      <c r="V82" s="375"/>
      <c r="W82" s="404" t="str">
        <f>IF(AN82&gt;1,"ERROR",IF(AN82=1,"OK",""))</f>
        <v/>
      </c>
      <c r="X82" s="362"/>
      <c r="Y82" s="362"/>
      <c r="Z82" s="95"/>
      <c r="AA82" s="2"/>
      <c r="AB82" s="3"/>
      <c r="AC82" s="3"/>
      <c r="AD82" s="186"/>
      <c r="AE82" s="95"/>
      <c r="AF82" s="95"/>
      <c r="AG82" s="360">
        <f>IF(COUNTA(E83:O83)&gt;=11,1,0)</f>
        <v>0</v>
      </c>
      <c r="AH82" s="360"/>
      <c r="AI82" s="360"/>
      <c r="AJ82" s="360"/>
      <c r="AK82" s="360">
        <v>1</v>
      </c>
      <c r="AL82" s="360">
        <f>COUNTA(X82)</f>
        <v>0</v>
      </c>
      <c r="AM82" s="360">
        <f>COUNTA(Y82)</f>
        <v>0</v>
      </c>
      <c r="AN82" s="360">
        <f>SUM(AL82:AM83)</f>
        <v>0</v>
      </c>
      <c r="AO82" s="360">
        <f>IF(AN82&gt;1,0,IF(T82+AL82=2,1,0))</f>
        <v>0</v>
      </c>
      <c r="AP82" s="360">
        <f>IF(AN82&gt;1,0,IF(T82+AM82=2,1,0))</f>
        <v>0</v>
      </c>
      <c r="AQ82" s="95"/>
    </row>
    <row r="83" spans="1:43" ht="13.5" thickBot="1">
      <c r="A83" s="397"/>
      <c r="B83" s="382"/>
      <c r="C83" s="379"/>
      <c r="D83" s="379"/>
      <c r="E83" s="5"/>
      <c r="F83" s="5"/>
      <c r="G83" s="5"/>
      <c r="H83" s="5"/>
      <c r="I83" s="5"/>
      <c r="J83" s="5"/>
      <c r="K83" s="5"/>
      <c r="L83" s="5"/>
      <c r="M83" s="5"/>
      <c r="N83" s="5"/>
      <c r="O83" s="5"/>
      <c r="P83" s="197"/>
      <c r="Q83" s="197"/>
      <c r="R83" s="53"/>
      <c r="S83" s="397"/>
      <c r="T83" s="397"/>
      <c r="U83" s="385"/>
      <c r="V83" s="393"/>
      <c r="W83" s="405"/>
      <c r="X83" s="368"/>
      <c r="Y83" s="363"/>
      <c r="Z83" s="95"/>
      <c r="AA83" s="2"/>
      <c r="AB83" s="3"/>
      <c r="AC83" s="3"/>
      <c r="AD83" s="186"/>
      <c r="AE83" s="95"/>
      <c r="AF83" s="95"/>
      <c r="AG83" s="328"/>
      <c r="AH83" s="328"/>
      <c r="AI83" s="328"/>
      <c r="AJ83" s="328"/>
      <c r="AK83" s="328"/>
      <c r="AL83" s="328"/>
      <c r="AM83" s="328"/>
      <c r="AN83" s="328"/>
      <c r="AO83" s="328"/>
      <c r="AP83" s="328"/>
      <c r="AQ83" s="95"/>
    </row>
    <row r="84" spans="1:43" ht="13.5" thickBot="1">
      <c r="A84" s="360">
        <f>A82+1</f>
        <v>9</v>
      </c>
      <c r="B84" s="381" t="str">
        <f>DenStatus!C50</f>
        <v>Engineer</v>
      </c>
      <c r="C84" s="342">
        <v>4</v>
      </c>
      <c r="D84" s="342">
        <v>6</v>
      </c>
      <c r="E84" s="181">
        <v>1</v>
      </c>
      <c r="F84" s="182" t="s">
        <v>150</v>
      </c>
      <c r="G84" s="182" t="s">
        <v>151</v>
      </c>
      <c r="H84" s="182" t="s">
        <v>152</v>
      </c>
      <c r="I84" s="181">
        <v>3</v>
      </c>
      <c r="J84" s="181">
        <v>4</v>
      </c>
      <c r="K84" s="198"/>
      <c r="L84" s="199"/>
      <c r="M84" s="199"/>
      <c r="N84" s="199"/>
      <c r="O84" s="199"/>
      <c r="P84" s="199"/>
      <c r="Q84" s="199"/>
      <c r="R84" s="199"/>
      <c r="S84" s="360">
        <f>COUNTA(E85:R85)</f>
        <v>0</v>
      </c>
      <c r="T84" s="360">
        <f>IF(SUM(AG84:AJ85)&gt;=AK84,1,0)</f>
        <v>0</v>
      </c>
      <c r="U84" s="375"/>
      <c r="V84" s="375"/>
      <c r="W84" s="402" t="str">
        <f>IF(AN84&gt;1,"ERROR",IF(AN84=1,"OK",""))</f>
        <v/>
      </c>
      <c r="X84" s="362"/>
      <c r="Y84" s="362"/>
      <c r="Z84" s="95"/>
      <c r="AA84" s="2"/>
      <c r="AB84" s="3"/>
      <c r="AC84" s="3"/>
      <c r="AD84" s="186"/>
      <c r="AE84" s="95"/>
      <c r="AF84" s="95"/>
      <c r="AG84" s="360">
        <f>IF(COUNTA(E85:H85)&gt;=4,1,0)</f>
        <v>0</v>
      </c>
      <c r="AH84" s="360"/>
      <c r="AI84" s="360"/>
      <c r="AJ84" s="360"/>
      <c r="AK84" s="360">
        <v>1</v>
      </c>
      <c r="AL84" s="360">
        <f>COUNTA(X84)</f>
        <v>0</v>
      </c>
      <c r="AM84" s="360">
        <f>COUNTA(Y84)</f>
        <v>0</v>
      </c>
      <c r="AN84" s="360">
        <f>SUM(AL84:AM85)</f>
        <v>0</v>
      </c>
      <c r="AO84" s="360">
        <f>IF(AN84&gt;1,0,IF(T84+AL84=2,1,0))</f>
        <v>0</v>
      </c>
      <c r="AP84" s="360">
        <f>IF(AN84&gt;1,0,IF(T84+AM84=2,1,0))</f>
        <v>0</v>
      </c>
      <c r="AQ84" s="95"/>
    </row>
    <row r="85" spans="1:43" ht="13.5" thickBot="1">
      <c r="A85" s="394"/>
      <c r="B85" s="396"/>
      <c r="C85" s="394"/>
      <c r="D85" s="394"/>
      <c r="E85" s="179"/>
      <c r="F85" s="179"/>
      <c r="G85" s="179"/>
      <c r="H85" s="179"/>
      <c r="I85" s="179"/>
      <c r="J85" s="179"/>
      <c r="K85" s="196"/>
      <c r="L85" s="197"/>
      <c r="M85" s="197"/>
      <c r="N85" s="197"/>
      <c r="O85" s="197"/>
      <c r="P85" s="197"/>
      <c r="Q85" s="197"/>
      <c r="R85" s="197"/>
      <c r="S85" s="394"/>
      <c r="T85" s="394"/>
      <c r="U85" s="376"/>
      <c r="V85" s="376"/>
      <c r="W85" s="403"/>
      <c r="X85" s="368"/>
      <c r="Y85" s="363"/>
      <c r="Z85" s="95"/>
      <c r="AA85" s="2"/>
      <c r="AB85" s="3"/>
      <c r="AC85" s="3"/>
      <c r="AD85" s="186"/>
      <c r="AE85" s="95"/>
      <c r="AF85" s="95"/>
      <c r="AG85" s="343"/>
      <c r="AH85" s="343"/>
      <c r="AI85" s="343"/>
      <c r="AJ85" s="343"/>
      <c r="AK85" s="343"/>
      <c r="AL85" s="343"/>
      <c r="AM85" s="343"/>
      <c r="AN85" s="343"/>
      <c r="AO85" s="343"/>
      <c r="AP85" s="343"/>
      <c r="AQ85" s="95"/>
    </row>
    <row r="86" spans="1:43" ht="13.5" thickBot="1">
      <c r="A86" s="360">
        <f>A84+1</f>
        <v>10</v>
      </c>
      <c r="B86" s="381" t="str">
        <f>DenStatus!C51</f>
        <v>Fix It</v>
      </c>
      <c r="C86" s="342">
        <v>15</v>
      </c>
      <c r="D86" s="342">
        <v>28</v>
      </c>
      <c r="E86" s="181">
        <v>1</v>
      </c>
      <c r="F86" s="182" t="s">
        <v>150</v>
      </c>
      <c r="G86" s="182" t="s">
        <v>151</v>
      </c>
      <c r="H86" s="182" t="s">
        <v>152</v>
      </c>
      <c r="I86" s="182" t="s">
        <v>154</v>
      </c>
      <c r="J86" s="182" t="s">
        <v>155</v>
      </c>
      <c r="K86" s="182" t="s">
        <v>156</v>
      </c>
      <c r="L86" s="182" t="s">
        <v>163</v>
      </c>
      <c r="M86" s="182" t="s">
        <v>164</v>
      </c>
      <c r="N86" s="182" t="s">
        <v>179</v>
      </c>
      <c r="O86" s="182" t="s">
        <v>180</v>
      </c>
      <c r="P86" s="182" t="s">
        <v>181</v>
      </c>
      <c r="Q86" s="182" t="s">
        <v>182</v>
      </c>
      <c r="R86" s="182" t="s">
        <v>183</v>
      </c>
      <c r="S86" s="360">
        <f>SUM(COUNTA(E87:R87)+COUNTA(E89:R89))</f>
        <v>0</v>
      </c>
      <c r="T86" s="360">
        <f>IF(SUM(AG86:AJ89)&gt;=AK86,1,0)</f>
        <v>0</v>
      </c>
      <c r="U86" s="340"/>
      <c r="V86" s="375"/>
      <c r="W86" s="404"/>
      <c r="X86" s="362"/>
      <c r="Y86" s="362"/>
      <c r="Z86" s="95"/>
      <c r="AA86" s="2"/>
      <c r="AB86" s="3"/>
      <c r="AC86" s="3"/>
      <c r="AD86" s="186"/>
      <c r="AE86" s="95"/>
      <c r="AF86" s="95"/>
      <c r="AG86" s="360">
        <f>IF(COUNTA(E87:K87)&gt;=7,1,0)</f>
        <v>0</v>
      </c>
      <c r="AH86" s="360">
        <f>IF(SUM(COUNTA(L87:R87)+COUNTA(E89:R89))&gt;=8,1,0)</f>
        <v>0</v>
      </c>
      <c r="AI86" s="360"/>
      <c r="AJ86" s="360"/>
      <c r="AK86" s="360">
        <v>2</v>
      </c>
      <c r="AL86" s="360">
        <f>COUNTA(X86)</f>
        <v>0</v>
      </c>
      <c r="AM86" s="360">
        <f>COUNTA(Y86)</f>
        <v>0</v>
      </c>
      <c r="AN86" s="360">
        <f>SUM(AL86:AM89)</f>
        <v>0</v>
      </c>
      <c r="AO86" s="360">
        <f>IF(AN86&gt;1,0,IF(T86+AL86=2,1,0))</f>
        <v>0</v>
      </c>
      <c r="AP86" s="360">
        <f>IF(AN86&gt;1,0,IF(T86+AM86=2,1,0))</f>
        <v>0</v>
      </c>
      <c r="AQ86" s="95"/>
    </row>
    <row r="87" spans="1:43" ht="13.5" thickBot="1">
      <c r="A87" s="389"/>
      <c r="B87" s="391"/>
      <c r="C87" s="389"/>
      <c r="D87" s="389"/>
      <c r="E87" s="31"/>
      <c r="F87" s="31"/>
      <c r="G87" s="31"/>
      <c r="H87" s="31"/>
      <c r="I87" s="31"/>
      <c r="J87" s="31"/>
      <c r="K87" s="31"/>
      <c r="L87" s="31"/>
      <c r="M87" s="31"/>
      <c r="N87" s="31"/>
      <c r="O87" s="31"/>
      <c r="P87" s="31"/>
      <c r="Q87" s="31"/>
      <c r="R87" s="31"/>
      <c r="S87" s="389"/>
      <c r="T87" s="389"/>
      <c r="U87" s="393"/>
      <c r="V87" s="393"/>
      <c r="W87" s="405"/>
      <c r="X87" s="363"/>
      <c r="Y87" s="363"/>
      <c r="Z87" s="95"/>
      <c r="AA87" s="2"/>
      <c r="AB87" s="3"/>
      <c r="AC87" s="3"/>
      <c r="AD87" s="186"/>
      <c r="AE87" s="95"/>
      <c r="AF87" s="95"/>
      <c r="AG87" s="328"/>
      <c r="AH87" s="328"/>
      <c r="AI87" s="328"/>
      <c r="AJ87" s="328"/>
      <c r="AK87" s="328"/>
      <c r="AL87" s="328"/>
      <c r="AM87" s="328"/>
      <c r="AN87" s="328"/>
      <c r="AO87" s="328"/>
      <c r="AP87" s="328"/>
      <c r="AQ87" s="95"/>
    </row>
    <row r="88" spans="1:43" ht="13.5" thickBot="1">
      <c r="A88" s="328"/>
      <c r="B88" s="347"/>
      <c r="C88" s="328"/>
      <c r="D88" s="328"/>
      <c r="E88" s="50" t="s">
        <v>184</v>
      </c>
      <c r="F88" s="50" t="s">
        <v>185</v>
      </c>
      <c r="G88" s="50" t="s">
        <v>186</v>
      </c>
      <c r="H88" s="50" t="s">
        <v>187</v>
      </c>
      <c r="I88" s="50" t="s">
        <v>188</v>
      </c>
      <c r="J88" s="50" t="s">
        <v>189</v>
      </c>
      <c r="K88" s="50" t="s">
        <v>190</v>
      </c>
      <c r="L88" s="50" t="s">
        <v>191</v>
      </c>
      <c r="M88" s="50" t="s">
        <v>192</v>
      </c>
      <c r="N88" s="50" t="s">
        <v>193</v>
      </c>
      <c r="O88" s="50" t="s">
        <v>194</v>
      </c>
      <c r="P88" s="50" t="s">
        <v>195</v>
      </c>
      <c r="Q88" s="50" t="s">
        <v>196</v>
      </c>
      <c r="R88" s="50" t="s">
        <v>197</v>
      </c>
      <c r="S88" s="328"/>
      <c r="T88" s="328"/>
      <c r="U88" s="328"/>
      <c r="V88" s="328"/>
      <c r="W88" s="405"/>
      <c r="X88" s="363"/>
      <c r="Y88" s="363"/>
      <c r="Z88" s="95"/>
      <c r="AA88" s="2"/>
      <c r="AB88" s="3"/>
      <c r="AC88" s="3"/>
      <c r="AD88" s="186"/>
      <c r="AE88" s="95"/>
      <c r="AF88" s="95"/>
      <c r="AG88" s="328"/>
      <c r="AH88" s="328"/>
      <c r="AI88" s="328"/>
      <c r="AJ88" s="328"/>
      <c r="AK88" s="328"/>
      <c r="AL88" s="328"/>
      <c r="AM88" s="328"/>
      <c r="AN88" s="328"/>
      <c r="AO88" s="328"/>
      <c r="AP88" s="328"/>
      <c r="AQ88" s="95"/>
    </row>
    <row r="89" spans="1:43" ht="13.5" thickBot="1">
      <c r="A89" s="343"/>
      <c r="B89" s="348"/>
      <c r="C89" s="343"/>
      <c r="D89" s="343"/>
      <c r="E89" s="190"/>
      <c r="F89" s="190"/>
      <c r="G89" s="190"/>
      <c r="H89" s="190"/>
      <c r="I89" s="190"/>
      <c r="J89" s="190"/>
      <c r="K89" s="190"/>
      <c r="L89" s="190"/>
      <c r="M89" s="190"/>
      <c r="N89" s="190"/>
      <c r="O89" s="190"/>
      <c r="P89" s="190"/>
      <c r="Q89" s="190"/>
      <c r="R89" s="190"/>
      <c r="S89" s="343"/>
      <c r="T89" s="343"/>
      <c r="U89" s="343"/>
      <c r="V89" s="343"/>
      <c r="W89" s="407"/>
      <c r="X89" s="363"/>
      <c r="Y89" s="363"/>
      <c r="Z89" s="95"/>
      <c r="AA89" s="2"/>
      <c r="AB89" s="3"/>
      <c r="AC89" s="3"/>
      <c r="AD89" s="186"/>
      <c r="AE89" s="95"/>
      <c r="AF89" s="95"/>
      <c r="AG89" s="343"/>
      <c r="AH89" s="343"/>
      <c r="AI89" s="343"/>
      <c r="AJ89" s="343"/>
      <c r="AK89" s="343"/>
      <c r="AL89" s="343"/>
      <c r="AM89" s="343"/>
      <c r="AN89" s="343"/>
      <c r="AO89" s="343"/>
      <c r="AP89" s="343"/>
      <c r="AQ89" s="95"/>
    </row>
    <row r="90" spans="1:43" ht="13.5" thickBot="1">
      <c r="A90" s="360">
        <v>11</v>
      </c>
      <c r="B90" s="381" t="str">
        <f>DenStatus!C52</f>
        <v>Game Design</v>
      </c>
      <c r="C90" s="342">
        <v>4</v>
      </c>
      <c r="D90" s="342">
        <v>4</v>
      </c>
      <c r="E90" s="181">
        <v>1</v>
      </c>
      <c r="F90" s="181">
        <v>2</v>
      </c>
      <c r="G90" s="181">
        <v>3</v>
      </c>
      <c r="H90" s="181">
        <v>4</v>
      </c>
      <c r="I90" s="198"/>
      <c r="J90" s="199"/>
      <c r="K90" s="199"/>
      <c r="L90" s="199"/>
      <c r="M90" s="199"/>
      <c r="N90" s="199"/>
      <c r="O90" s="199"/>
      <c r="P90" s="199"/>
      <c r="Q90" s="199"/>
      <c r="R90" s="199"/>
      <c r="S90" s="360">
        <f>COUNTA(E91:R91)</f>
        <v>0</v>
      </c>
      <c r="T90" s="360">
        <f>IF(SUM(AG90:AJ91)&gt;=AK90,1,0)</f>
        <v>0</v>
      </c>
      <c r="U90" s="375"/>
      <c r="V90" s="375"/>
      <c r="W90" s="402" t="str">
        <f>IF(AN90&gt;1,"ERROR",IF(AN90=1,"OK",""))</f>
        <v/>
      </c>
      <c r="X90" s="362"/>
      <c r="Y90" s="362"/>
      <c r="Z90" s="95"/>
      <c r="AA90" s="2"/>
      <c r="AB90" s="3"/>
      <c r="AC90" s="3"/>
      <c r="AD90" s="186"/>
      <c r="AE90" s="95"/>
      <c r="AF90" s="95"/>
      <c r="AG90" s="360">
        <f>IF(COUNTA(E91:H91)&gt;=4,1,0)</f>
        <v>0</v>
      </c>
      <c r="AH90" s="360"/>
      <c r="AI90" s="360"/>
      <c r="AJ90" s="360"/>
      <c r="AK90" s="360">
        <v>1</v>
      </c>
      <c r="AL90" s="360">
        <f>COUNTA(X90)</f>
        <v>0</v>
      </c>
      <c r="AM90" s="360">
        <f>COUNTA(Y90)</f>
        <v>0</v>
      </c>
      <c r="AN90" s="360">
        <f>SUM(AL90:AM91)</f>
        <v>0</v>
      </c>
      <c r="AO90" s="360">
        <f>IF(AN90&gt;1,0,IF(T90+AL90=2,1,0))</f>
        <v>0</v>
      </c>
      <c r="AP90" s="360">
        <f>IF(AN90&gt;1,0,IF(T90+AM90=2,1,0))</f>
        <v>0</v>
      </c>
      <c r="AQ90" s="95"/>
    </row>
    <row r="91" spans="1:43" ht="13.5" thickBot="1">
      <c r="A91" s="394"/>
      <c r="B91" s="396"/>
      <c r="C91" s="394"/>
      <c r="D91" s="394"/>
      <c r="E91" s="179"/>
      <c r="F91" s="179"/>
      <c r="G91" s="179"/>
      <c r="H91" s="179"/>
      <c r="I91" s="196"/>
      <c r="J91" s="197"/>
      <c r="K91" s="197"/>
      <c r="L91" s="197"/>
      <c r="M91" s="197"/>
      <c r="N91" s="197"/>
      <c r="O91" s="197"/>
      <c r="P91" s="197"/>
      <c r="Q91" s="197"/>
      <c r="R91" s="197"/>
      <c r="S91" s="394"/>
      <c r="T91" s="394"/>
      <c r="U91" s="376"/>
      <c r="V91" s="376"/>
      <c r="W91" s="403"/>
      <c r="X91" s="368"/>
      <c r="Y91" s="363"/>
      <c r="Z91" s="95"/>
      <c r="AA91" s="2"/>
      <c r="AB91" s="3"/>
      <c r="AC91" s="3"/>
      <c r="AD91" s="186"/>
      <c r="AE91" s="95"/>
      <c r="AF91" s="95"/>
      <c r="AG91" s="343"/>
      <c r="AH91" s="343"/>
      <c r="AI91" s="343"/>
      <c r="AJ91" s="343"/>
      <c r="AK91" s="343"/>
      <c r="AL91" s="343"/>
      <c r="AM91" s="343"/>
      <c r="AN91" s="343"/>
      <c r="AO91" s="343"/>
      <c r="AP91" s="343"/>
      <c r="AQ91" s="95"/>
    </row>
    <row r="92" spans="1:43" ht="13.5" thickBot="1">
      <c r="A92" s="360">
        <v>12</v>
      </c>
      <c r="B92" s="381" t="str">
        <f>DenStatus!C53</f>
        <v>Into the Wild</v>
      </c>
      <c r="C92" s="399" t="s">
        <v>326</v>
      </c>
      <c r="D92" s="342">
        <v>12</v>
      </c>
      <c r="E92" s="181">
        <v>1</v>
      </c>
      <c r="F92" s="181">
        <v>2</v>
      </c>
      <c r="G92" s="181">
        <v>3</v>
      </c>
      <c r="H92" s="181">
        <v>4</v>
      </c>
      <c r="I92" s="181">
        <v>5</v>
      </c>
      <c r="J92" s="181">
        <v>6</v>
      </c>
      <c r="K92" s="182" t="s">
        <v>166</v>
      </c>
      <c r="L92" s="182" t="s">
        <v>167</v>
      </c>
      <c r="M92" s="182" t="s">
        <v>168</v>
      </c>
      <c r="N92" s="181">
        <v>8</v>
      </c>
      <c r="O92" s="182" t="s">
        <v>198</v>
      </c>
      <c r="P92" s="182" t="s">
        <v>199</v>
      </c>
      <c r="Q92" s="198"/>
      <c r="R92" s="199"/>
      <c r="S92" s="360">
        <f>COUNTA(E93:R93)</f>
        <v>0</v>
      </c>
      <c r="T92" s="360">
        <f>IF(SUM(AG92:AJ93)&gt;=AK92,1,0)</f>
        <v>0</v>
      </c>
      <c r="U92" s="375"/>
      <c r="V92" s="375"/>
      <c r="W92" s="402" t="str">
        <f>IF(AN92&gt;1,"ERROR",IF(AN92=1,"OK",""))</f>
        <v/>
      </c>
      <c r="X92" s="362"/>
      <c r="Y92" s="362"/>
      <c r="Z92" s="95"/>
      <c r="AA92" s="32"/>
      <c r="AB92" s="3"/>
      <c r="AC92" s="3"/>
      <c r="AD92" s="186"/>
      <c r="AE92" s="95"/>
      <c r="AF92" s="95"/>
      <c r="AG92" s="360">
        <f>COUNTA(E93:J93)</f>
        <v>0</v>
      </c>
      <c r="AH92" s="360">
        <f>IF(COUNTA(K93:M93)&gt;=2,1,0)</f>
        <v>0</v>
      </c>
      <c r="AI92" s="360">
        <f>COUNTA(N93)</f>
        <v>0</v>
      </c>
      <c r="AJ92" s="360">
        <f>IF(COUNTA(O93:P93)&gt;=1,1,0)</f>
        <v>0</v>
      </c>
      <c r="AK92" s="360">
        <v>6</v>
      </c>
      <c r="AL92" s="360">
        <f>COUNTA(X92)</f>
        <v>0</v>
      </c>
      <c r="AM92" s="360">
        <f>COUNTA(Y92)</f>
        <v>0</v>
      </c>
      <c r="AN92" s="360">
        <f>SUM(AL92:AM93)</f>
        <v>0</v>
      </c>
      <c r="AO92" s="360">
        <f>IF(AN92&gt;1,0,IF(T92+AL92=2,1,0))</f>
        <v>0</v>
      </c>
      <c r="AP92" s="360">
        <f>IF(AN92&gt;1,0,IF(T92+AM92=2,1,0))</f>
        <v>0</v>
      </c>
      <c r="AQ92" s="95"/>
    </row>
    <row r="93" spans="1:43" ht="13.5" thickBot="1">
      <c r="A93" s="394"/>
      <c r="B93" s="396"/>
      <c r="C93" s="394"/>
      <c r="D93" s="394"/>
      <c r="E93" s="179"/>
      <c r="F93" s="179"/>
      <c r="G93" s="179"/>
      <c r="H93" s="179"/>
      <c r="I93" s="179"/>
      <c r="J93" s="179"/>
      <c r="K93" s="179"/>
      <c r="L93" s="179"/>
      <c r="M93" s="179"/>
      <c r="N93" s="179"/>
      <c r="O93" s="179"/>
      <c r="P93" s="179"/>
      <c r="Q93" s="196"/>
      <c r="R93" s="197"/>
      <c r="S93" s="394"/>
      <c r="T93" s="394"/>
      <c r="U93" s="376"/>
      <c r="V93" s="376"/>
      <c r="W93" s="403"/>
      <c r="X93" s="368"/>
      <c r="Y93" s="363"/>
      <c r="Z93" s="95"/>
      <c r="AA93" s="32"/>
      <c r="AB93" s="3"/>
      <c r="AC93" s="3"/>
      <c r="AD93" s="186"/>
      <c r="AE93" s="95"/>
      <c r="AF93" s="95"/>
      <c r="AG93" s="343"/>
      <c r="AH93" s="343"/>
      <c r="AI93" s="343"/>
      <c r="AJ93" s="343"/>
      <c r="AK93" s="343"/>
      <c r="AL93" s="343"/>
      <c r="AM93" s="343"/>
      <c r="AN93" s="343"/>
      <c r="AO93" s="343"/>
      <c r="AP93" s="343"/>
      <c r="AQ93" s="95"/>
    </row>
    <row r="94" spans="1:43" ht="13.5" thickBot="1">
      <c r="A94" s="360">
        <v>13</v>
      </c>
      <c r="B94" s="381" t="str">
        <f>DenStatus!C54</f>
        <v>Into the Woods</v>
      </c>
      <c r="C94" s="342">
        <v>5</v>
      </c>
      <c r="D94" s="342">
        <v>7</v>
      </c>
      <c r="E94" s="189">
        <v>1</v>
      </c>
      <c r="F94" s="189">
        <v>2</v>
      </c>
      <c r="G94" s="189">
        <v>3</v>
      </c>
      <c r="H94" s="189">
        <v>4</v>
      </c>
      <c r="I94" s="189">
        <v>5</v>
      </c>
      <c r="J94" s="189">
        <v>6</v>
      </c>
      <c r="K94" s="189">
        <v>7</v>
      </c>
      <c r="L94" s="198"/>
      <c r="M94" s="199"/>
      <c r="N94" s="199"/>
      <c r="O94" s="199"/>
      <c r="P94" s="199"/>
      <c r="Q94" s="199"/>
      <c r="R94" s="199"/>
      <c r="S94" s="360">
        <f>COUNTA(E95:R95)</f>
        <v>0</v>
      </c>
      <c r="T94" s="360">
        <f>IF(SUM(AG94:AJ95)&gt;=AK94,1,0)</f>
        <v>0</v>
      </c>
      <c r="U94" s="375"/>
      <c r="V94" s="375"/>
      <c r="W94" s="402" t="str">
        <f>IF(AN94&gt;1,"ERROR",IF(AN94=1,"OK",""))</f>
        <v/>
      </c>
      <c r="X94" s="362"/>
      <c r="Y94" s="362"/>
      <c r="Z94" s="95"/>
      <c r="AA94" s="2"/>
      <c r="AB94" s="3"/>
      <c r="AC94" s="3"/>
      <c r="AD94" s="186"/>
      <c r="AE94" s="95"/>
      <c r="AF94" s="95"/>
      <c r="AG94" s="360">
        <f>IF(COUNTA(E95:H95)&gt;=4,1,0)</f>
        <v>0</v>
      </c>
      <c r="AH94" s="360">
        <f>IF(COUNTA(I95:K95)&gt;=1,1,0)</f>
        <v>0</v>
      </c>
      <c r="AI94" s="360"/>
      <c r="AJ94" s="360"/>
      <c r="AK94" s="360">
        <v>2</v>
      </c>
      <c r="AL94" s="360">
        <f>COUNTA(X94)</f>
        <v>0</v>
      </c>
      <c r="AM94" s="360">
        <f>COUNTA(Y94)</f>
        <v>0</v>
      </c>
      <c r="AN94" s="360">
        <f>SUM(AL94:AM95)</f>
        <v>0</v>
      </c>
      <c r="AO94" s="360">
        <f>IF(AN94&gt;1,0,IF(T94+AL94=2,1,0))</f>
        <v>0</v>
      </c>
      <c r="AP94" s="360">
        <f>IF(AN94&gt;1,0,IF(T94+AM94=2,1,0))</f>
        <v>0</v>
      </c>
      <c r="AQ94" s="95"/>
    </row>
    <row r="95" spans="1:43" ht="13.5" thickBot="1">
      <c r="A95" s="394"/>
      <c r="B95" s="396"/>
      <c r="C95" s="394"/>
      <c r="D95" s="394"/>
      <c r="E95" s="179"/>
      <c r="F95" s="179"/>
      <c r="G95" s="179"/>
      <c r="H95" s="179"/>
      <c r="I95" s="179"/>
      <c r="J95" s="179"/>
      <c r="K95" s="179"/>
      <c r="L95" s="196"/>
      <c r="M95" s="197"/>
      <c r="N95" s="197"/>
      <c r="O95" s="197"/>
      <c r="P95" s="197"/>
      <c r="Q95" s="197"/>
      <c r="R95" s="197"/>
      <c r="S95" s="394"/>
      <c r="T95" s="394"/>
      <c r="U95" s="376"/>
      <c r="V95" s="376"/>
      <c r="W95" s="403"/>
      <c r="X95" s="368"/>
      <c r="Y95" s="363"/>
      <c r="Z95" s="95"/>
      <c r="AA95" s="2"/>
      <c r="AB95" s="3"/>
      <c r="AC95" s="3"/>
      <c r="AD95" s="186"/>
      <c r="AE95" s="95"/>
      <c r="AF95" s="95"/>
      <c r="AG95" s="343"/>
      <c r="AH95" s="343"/>
      <c r="AI95" s="343"/>
      <c r="AJ95" s="343"/>
      <c r="AK95" s="343"/>
      <c r="AL95" s="343"/>
      <c r="AM95" s="343"/>
      <c r="AN95" s="343"/>
      <c r="AO95" s="343"/>
      <c r="AP95" s="343"/>
      <c r="AQ95" s="95"/>
    </row>
    <row r="96" spans="1:43" ht="13.5" customHeight="1" thickBot="1">
      <c r="A96" s="360">
        <v>14</v>
      </c>
      <c r="B96" s="398" t="str">
        <f>DenStatus!C55</f>
        <v>Looking Back, Looking Forward</v>
      </c>
      <c r="C96" s="342">
        <v>3</v>
      </c>
      <c r="D96" s="342">
        <v>3</v>
      </c>
      <c r="E96" s="189">
        <v>1</v>
      </c>
      <c r="F96" s="189">
        <v>2</v>
      </c>
      <c r="G96" s="189">
        <v>3</v>
      </c>
      <c r="H96" s="198"/>
      <c r="I96" s="199"/>
      <c r="J96" s="199"/>
      <c r="K96" s="199"/>
      <c r="L96" s="199"/>
      <c r="M96" s="199"/>
      <c r="N96" s="199"/>
      <c r="O96" s="199"/>
      <c r="P96" s="199"/>
      <c r="Q96" s="199"/>
      <c r="R96" s="199"/>
      <c r="S96" s="360">
        <f>COUNTA(E97:R97)</f>
        <v>0</v>
      </c>
      <c r="T96" s="360">
        <f>IF(SUM(AG96:AJ97)&gt;=AK96,1,0)</f>
        <v>0</v>
      </c>
      <c r="U96" s="375"/>
      <c r="V96" s="375"/>
      <c r="W96" s="402" t="str">
        <f>IF(AN96&gt;1,"ERROR",IF(AN96=1,"OK",""))</f>
        <v/>
      </c>
      <c r="X96" s="362"/>
      <c r="Y96" s="362"/>
      <c r="Z96" s="95"/>
      <c r="AA96" s="2"/>
      <c r="AB96" s="3"/>
      <c r="AC96" s="3"/>
      <c r="AD96" s="186"/>
      <c r="AE96" s="95"/>
      <c r="AF96" s="95"/>
      <c r="AG96" s="360">
        <f>IF(COUNTA(E97:G97)&gt;=1,1,0)</f>
        <v>0</v>
      </c>
      <c r="AH96" s="360"/>
      <c r="AI96" s="360"/>
      <c r="AJ96" s="360"/>
      <c r="AK96" s="360">
        <v>1</v>
      </c>
      <c r="AL96" s="360">
        <f>COUNTA(X96)</f>
        <v>0</v>
      </c>
      <c r="AM96" s="360">
        <f>COUNTA(Y96)</f>
        <v>0</v>
      </c>
      <c r="AN96" s="360">
        <f>SUM(AL96:AM97)</f>
        <v>0</v>
      </c>
      <c r="AO96" s="360">
        <f>IF(AN96&gt;1,0,IF(T96+AL96=2,1,0))</f>
        <v>0</v>
      </c>
      <c r="AP96" s="360">
        <f>IF(AN96&gt;1,0,IF(T96+AM96=2,1,0))</f>
        <v>0</v>
      </c>
      <c r="AQ96" s="95"/>
    </row>
    <row r="97" spans="1:43" ht="13.5" thickBot="1">
      <c r="A97" s="343"/>
      <c r="B97" s="348"/>
      <c r="C97" s="343"/>
      <c r="D97" s="343"/>
      <c r="E97" s="183"/>
      <c r="F97" s="183"/>
      <c r="G97" s="183"/>
      <c r="H97" s="204"/>
      <c r="I97" s="205"/>
      <c r="J97" s="205"/>
      <c r="K97" s="205"/>
      <c r="L97" s="205"/>
      <c r="M97" s="205"/>
      <c r="N97" s="205"/>
      <c r="O97" s="205"/>
      <c r="P97" s="205"/>
      <c r="Q97" s="205"/>
      <c r="R97" s="205"/>
      <c r="S97" s="343"/>
      <c r="T97" s="394"/>
      <c r="U97" s="376"/>
      <c r="V97" s="376"/>
      <c r="W97" s="403"/>
      <c r="X97" s="368"/>
      <c r="Y97" s="363"/>
      <c r="Z97" s="95"/>
      <c r="AA97" s="2"/>
      <c r="AB97" s="3"/>
      <c r="AC97" s="3"/>
      <c r="AD97" s="186"/>
      <c r="AE97" s="95"/>
      <c r="AF97" s="95"/>
      <c r="AG97" s="343"/>
      <c r="AH97" s="343"/>
      <c r="AI97" s="343"/>
      <c r="AJ97" s="343"/>
      <c r="AK97" s="343"/>
      <c r="AL97" s="343"/>
      <c r="AM97" s="343"/>
      <c r="AN97" s="343"/>
      <c r="AO97" s="343"/>
      <c r="AP97" s="343"/>
      <c r="AQ97" s="95"/>
    </row>
    <row r="98" spans="1:43" ht="13.5" thickBot="1">
      <c r="A98" s="360">
        <v>15</v>
      </c>
      <c r="B98" s="381" t="str">
        <f>DenStatus!C56</f>
        <v>Maestro!</v>
      </c>
      <c r="C98" s="342">
        <v>4</v>
      </c>
      <c r="D98" s="342">
        <v>10</v>
      </c>
      <c r="E98" s="293" t="s">
        <v>169</v>
      </c>
      <c r="F98" s="293" t="s">
        <v>170</v>
      </c>
      <c r="G98" s="293" t="s">
        <v>150</v>
      </c>
      <c r="H98" s="293" t="s">
        <v>151</v>
      </c>
      <c r="I98" s="293" t="s">
        <v>152</v>
      </c>
      <c r="J98" s="293" t="s">
        <v>153</v>
      </c>
      <c r="K98" s="293" t="s">
        <v>172</v>
      </c>
      <c r="L98" s="293" t="s">
        <v>173</v>
      </c>
      <c r="M98" s="293" t="s">
        <v>174</v>
      </c>
      <c r="N98" s="293" t="s">
        <v>175</v>
      </c>
      <c r="O98" s="296"/>
      <c r="P98" s="207"/>
      <c r="Q98" s="207"/>
      <c r="R98" s="207"/>
      <c r="S98" s="360">
        <f>COUNTA(E99:R99)</f>
        <v>0</v>
      </c>
      <c r="T98" s="360">
        <f>IF(SUM(AG98:AJ99)&gt;=AK98,1,0)</f>
        <v>0</v>
      </c>
      <c r="U98" s="375"/>
      <c r="V98" s="375"/>
      <c r="W98" s="402" t="str">
        <f>IF(AN98&gt;1,"ERROR",IF(AN98=1,"OK",""))</f>
        <v/>
      </c>
      <c r="X98" s="362"/>
      <c r="Y98" s="362"/>
      <c r="Z98" s="95"/>
      <c r="AA98" s="2"/>
      <c r="AB98" s="3"/>
      <c r="AC98" s="3"/>
      <c r="AD98" s="186"/>
      <c r="AE98" s="95"/>
      <c r="AF98" s="95"/>
      <c r="AG98" s="360">
        <f>IF(COUNTA(E99:F99)&gt;=1,1,0)</f>
        <v>0</v>
      </c>
      <c r="AH98" s="360">
        <f>IF(COUNTA(G99:N99)&gt;=2,1,0)</f>
        <v>0</v>
      </c>
      <c r="AI98" s="360"/>
      <c r="AJ98" s="360"/>
      <c r="AK98" s="360">
        <v>2</v>
      </c>
      <c r="AL98" s="360">
        <f>COUNTA(X98)</f>
        <v>0</v>
      </c>
      <c r="AM98" s="360">
        <f>COUNTA(Y98)</f>
        <v>0</v>
      </c>
      <c r="AN98" s="360">
        <f>SUM(AL98:AM99)</f>
        <v>0</v>
      </c>
      <c r="AO98" s="360">
        <f>IF(AN98&gt;1,0,IF(T98+AL98=2,1,0))</f>
        <v>0</v>
      </c>
      <c r="AP98" s="360">
        <f>IF(AN98&gt;1,0,IF(T98+AM98=2,1,0))</f>
        <v>0</v>
      </c>
      <c r="AQ98" s="95"/>
    </row>
    <row r="99" spans="1:43" ht="13.5" thickBot="1">
      <c r="A99" s="343"/>
      <c r="B99" s="348"/>
      <c r="C99" s="343"/>
      <c r="D99" s="343"/>
      <c r="E99" s="179"/>
      <c r="F99" s="179"/>
      <c r="G99" s="179"/>
      <c r="H99" s="179"/>
      <c r="I99" s="179"/>
      <c r="J99" s="179"/>
      <c r="K99" s="179"/>
      <c r="L99" s="179"/>
      <c r="M99" s="179"/>
      <c r="N99" s="179"/>
      <c r="O99" s="196"/>
      <c r="P99" s="197"/>
      <c r="Q99" s="197"/>
      <c r="R99" s="197"/>
      <c r="S99" s="343"/>
      <c r="T99" s="394"/>
      <c r="U99" s="376"/>
      <c r="V99" s="376"/>
      <c r="W99" s="403"/>
      <c r="X99" s="368"/>
      <c r="Y99" s="363"/>
      <c r="Z99" s="95"/>
      <c r="AA99" s="2"/>
      <c r="AB99" s="3"/>
      <c r="AC99" s="3"/>
      <c r="AD99" s="186"/>
      <c r="AE99" s="95"/>
      <c r="AF99" s="95"/>
      <c r="AG99" s="343"/>
      <c r="AH99" s="343"/>
      <c r="AI99" s="343"/>
      <c r="AJ99" s="343"/>
      <c r="AK99" s="343"/>
      <c r="AL99" s="343"/>
      <c r="AM99" s="343"/>
      <c r="AN99" s="343"/>
      <c r="AO99" s="343"/>
      <c r="AP99" s="343"/>
      <c r="AQ99" s="95"/>
    </row>
    <row r="100" spans="1:43" ht="13.5" thickBot="1">
      <c r="A100" s="360">
        <v>16</v>
      </c>
      <c r="B100" s="381" t="str">
        <f>DenStatus!C57</f>
        <v>Moviemaking</v>
      </c>
      <c r="C100" s="342">
        <v>3</v>
      </c>
      <c r="D100" s="342">
        <v>3</v>
      </c>
      <c r="E100" s="189">
        <v>1</v>
      </c>
      <c r="F100" s="189">
        <v>2</v>
      </c>
      <c r="G100" s="189">
        <v>3</v>
      </c>
      <c r="H100" s="198"/>
      <c r="I100" s="199"/>
      <c r="J100" s="199"/>
      <c r="K100" s="199"/>
      <c r="L100" s="199"/>
      <c r="M100" s="199"/>
      <c r="N100" s="199"/>
      <c r="O100" s="199"/>
      <c r="P100" s="199"/>
      <c r="Q100" s="199"/>
      <c r="R100" s="199"/>
      <c r="S100" s="360">
        <f>COUNTA(E101:R101)</f>
        <v>0</v>
      </c>
      <c r="T100" s="360">
        <f>IF(SUM(AG100:AJ101)&gt;=AK100,1,0)</f>
        <v>0</v>
      </c>
      <c r="U100" s="375"/>
      <c r="V100" s="375"/>
      <c r="W100" s="402" t="str">
        <f>IF(AN100&gt;1,"ERROR",IF(AN100=1,"OK",""))</f>
        <v/>
      </c>
      <c r="X100" s="362"/>
      <c r="Y100" s="362"/>
      <c r="Z100" s="95"/>
      <c r="AA100" s="2"/>
      <c r="AB100" s="3"/>
      <c r="AC100" s="3"/>
      <c r="AD100" s="186"/>
      <c r="AE100" s="95"/>
      <c r="AF100" s="95"/>
      <c r="AG100" s="360">
        <f>IF(COUNTA(E101:G101)&gt;=3,1,0)</f>
        <v>0</v>
      </c>
      <c r="AH100" s="360"/>
      <c r="AI100" s="360"/>
      <c r="AJ100" s="360"/>
      <c r="AK100" s="360">
        <v>1</v>
      </c>
      <c r="AL100" s="360">
        <f>COUNTA(X100)</f>
        <v>0</v>
      </c>
      <c r="AM100" s="360">
        <f>COUNTA(Y100)</f>
        <v>0</v>
      </c>
      <c r="AN100" s="360">
        <f>SUM(AL100:AM101)</f>
        <v>0</v>
      </c>
      <c r="AO100" s="360">
        <f>IF(AN100&gt;1,0,IF(T100+AL100=2,1,0))</f>
        <v>0</v>
      </c>
      <c r="AP100" s="360">
        <f>IF(AN100&gt;1,0,IF(T100+AM100=2,1,0))</f>
        <v>0</v>
      </c>
      <c r="AQ100" s="95"/>
    </row>
    <row r="101" spans="1:43" ht="13.5" thickBot="1">
      <c r="A101" s="394"/>
      <c r="B101" s="396"/>
      <c r="C101" s="394"/>
      <c r="D101" s="394"/>
      <c r="E101" s="179"/>
      <c r="F101" s="179"/>
      <c r="G101" s="179"/>
      <c r="H101" s="196"/>
      <c r="I101" s="197"/>
      <c r="J101" s="197"/>
      <c r="K101" s="197"/>
      <c r="L101" s="197"/>
      <c r="M101" s="197"/>
      <c r="N101" s="197"/>
      <c r="O101" s="197"/>
      <c r="P101" s="197"/>
      <c r="Q101" s="197"/>
      <c r="R101" s="197"/>
      <c r="S101" s="394"/>
      <c r="T101" s="394"/>
      <c r="U101" s="376"/>
      <c r="V101" s="376"/>
      <c r="W101" s="403"/>
      <c r="X101" s="368"/>
      <c r="Y101" s="363"/>
      <c r="Z101" s="95"/>
      <c r="AA101" s="2"/>
      <c r="AB101" s="3"/>
      <c r="AC101" s="3"/>
      <c r="AD101" s="186"/>
      <c r="AE101" s="95"/>
      <c r="AF101" s="95"/>
      <c r="AG101" s="343"/>
      <c r="AH101" s="343"/>
      <c r="AI101" s="343"/>
      <c r="AJ101" s="343"/>
      <c r="AK101" s="343"/>
      <c r="AL101" s="343"/>
      <c r="AM101" s="343"/>
      <c r="AN101" s="343"/>
      <c r="AO101" s="343"/>
      <c r="AP101" s="343"/>
      <c r="AQ101" s="95"/>
    </row>
    <row r="102" spans="1:43" ht="13.5" thickBot="1">
      <c r="A102" s="360">
        <v>17</v>
      </c>
      <c r="B102" s="381" t="str">
        <f>DenStatus!C58</f>
        <v>Project Family</v>
      </c>
      <c r="C102" s="342">
        <v>6</v>
      </c>
      <c r="D102" s="342">
        <v>9</v>
      </c>
      <c r="E102" s="189">
        <v>1</v>
      </c>
      <c r="F102" s="194" t="s">
        <v>150</v>
      </c>
      <c r="G102" s="194" t="s">
        <v>151</v>
      </c>
      <c r="H102" s="194" t="s">
        <v>152</v>
      </c>
      <c r="I102" s="194">
        <v>3</v>
      </c>
      <c r="J102" s="194">
        <v>4</v>
      </c>
      <c r="K102" s="194">
        <v>5</v>
      </c>
      <c r="L102" s="194" t="s">
        <v>176</v>
      </c>
      <c r="M102" s="194" t="s">
        <v>177</v>
      </c>
      <c r="N102" s="198"/>
      <c r="O102" s="199"/>
      <c r="P102" s="199"/>
      <c r="Q102" s="199"/>
      <c r="R102" s="199"/>
      <c r="S102" s="360">
        <f>COUNTA(E103:R103)</f>
        <v>0</v>
      </c>
      <c r="T102" s="360">
        <f>IF(SUM(AG102:AJ103)&gt;=AK102,1,0)</f>
        <v>0</v>
      </c>
      <c r="U102" s="375"/>
      <c r="V102" s="375"/>
      <c r="W102" s="402" t="str">
        <f>IF(AN102&gt;1,"ERROR",IF(AN102=1,"OK",""))</f>
        <v/>
      </c>
      <c r="X102" s="362"/>
      <c r="Y102" s="362"/>
      <c r="Z102" s="95"/>
      <c r="AA102" s="32"/>
      <c r="AB102" s="3"/>
      <c r="AC102" s="3"/>
      <c r="AD102" s="186"/>
      <c r="AE102" s="95"/>
      <c r="AF102" s="95"/>
      <c r="AG102" s="360">
        <f>IF(COUNTA(E103)&gt;=1,1,0)</f>
        <v>0</v>
      </c>
      <c r="AH102" s="360">
        <f>IF(COUNTA(F103:H103)&gt;=1,1,0)</f>
        <v>0</v>
      </c>
      <c r="AI102" s="360">
        <f>IF(COUNTA(I103:K103)&gt;=3,1,0)</f>
        <v>0</v>
      </c>
      <c r="AJ102" s="360">
        <f>IF(COUNTA(L103:M103)&gt;=1,1,0)</f>
        <v>0</v>
      </c>
      <c r="AK102" s="360">
        <v>4</v>
      </c>
      <c r="AL102" s="360">
        <f>COUNTA(X102)</f>
        <v>0</v>
      </c>
      <c r="AM102" s="360">
        <f>COUNTA(Y102)</f>
        <v>0</v>
      </c>
      <c r="AN102" s="360">
        <f>SUM(AL102:AM103)</f>
        <v>0</v>
      </c>
      <c r="AO102" s="360">
        <f>IF(AN102&gt;1,0,IF(T102+AL102=2,1,0))</f>
        <v>0</v>
      </c>
      <c r="AP102" s="360">
        <f>IF(AN102&gt;1,0,IF(T102+AM102=2,1,0))</f>
        <v>0</v>
      </c>
      <c r="AQ102" s="95"/>
    </row>
    <row r="103" spans="1:43" ht="13.5" thickBot="1">
      <c r="A103" s="394"/>
      <c r="B103" s="396"/>
      <c r="C103" s="394"/>
      <c r="D103" s="394"/>
      <c r="E103" s="179"/>
      <c r="F103" s="179"/>
      <c r="G103" s="179"/>
      <c r="H103" s="179"/>
      <c r="I103" s="179"/>
      <c r="J103" s="179"/>
      <c r="K103" s="179"/>
      <c r="L103" s="179"/>
      <c r="M103" s="179"/>
      <c r="N103" s="196"/>
      <c r="O103" s="197"/>
      <c r="P103" s="197"/>
      <c r="Q103" s="197"/>
      <c r="R103" s="197"/>
      <c r="S103" s="394"/>
      <c r="T103" s="394"/>
      <c r="U103" s="376"/>
      <c r="V103" s="376"/>
      <c r="W103" s="403"/>
      <c r="X103" s="368"/>
      <c r="Y103" s="363"/>
      <c r="Z103" s="95"/>
      <c r="AA103" s="32"/>
      <c r="AB103" s="3"/>
      <c r="AC103" s="3"/>
      <c r="AD103" s="186"/>
      <c r="AE103" s="95"/>
      <c r="AF103" s="95"/>
      <c r="AG103" s="343"/>
      <c r="AH103" s="343"/>
      <c r="AI103" s="343"/>
      <c r="AJ103" s="343"/>
      <c r="AK103" s="343"/>
      <c r="AL103" s="343"/>
      <c r="AM103" s="343"/>
      <c r="AN103" s="343"/>
      <c r="AO103" s="343"/>
      <c r="AP103" s="343"/>
      <c r="AQ103" s="95"/>
    </row>
    <row r="104" spans="1:43" ht="13.5" thickBot="1">
      <c r="A104" s="360">
        <v>18</v>
      </c>
      <c r="B104" s="381" t="str">
        <f>DenStatus!C59</f>
        <v>Sportsman</v>
      </c>
      <c r="C104" s="342">
        <v>5</v>
      </c>
      <c r="D104" s="342">
        <v>5</v>
      </c>
      <c r="E104" s="189">
        <v>1</v>
      </c>
      <c r="F104" s="189">
        <v>2</v>
      </c>
      <c r="G104" s="194" t="s">
        <v>154</v>
      </c>
      <c r="H104" s="194" t="s">
        <v>155</v>
      </c>
      <c r="I104" s="194" t="s">
        <v>156</v>
      </c>
      <c r="J104" s="198"/>
      <c r="K104" s="199"/>
      <c r="L104" s="199"/>
      <c r="M104" s="199"/>
      <c r="N104" s="199"/>
      <c r="O104" s="199"/>
      <c r="P104" s="199"/>
      <c r="Q104" s="199"/>
      <c r="R104" s="199"/>
      <c r="S104" s="360">
        <f>COUNTA(E105:R105)</f>
        <v>0</v>
      </c>
      <c r="T104" s="360">
        <f>IF(SUM(AG104:AJ105)&gt;=AK104,1,0)</f>
        <v>0</v>
      </c>
      <c r="U104" s="375"/>
      <c r="V104" s="375"/>
      <c r="W104" s="402" t="str">
        <f>IF(AN104&gt;1,"ERROR",IF(AN104=1,"OK",""))</f>
        <v/>
      </c>
      <c r="X104" s="362"/>
      <c r="Y104" s="362"/>
      <c r="Z104" s="95"/>
      <c r="AA104" s="2"/>
      <c r="AB104" s="3"/>
      <c r="AC104" s="3"/>
      <c r="AD104" s="186"/>
      <c r="AE104" s="95"/>
      <c r="AF104" s="95"/>
      <c r="AG104" s="360">
        <f>IF(COUNTA(E105:I105)&gt;=5,1,0)</f>
        <v>0</v>
      </c>
      <c r="AH104" s="360"/>
      <c r="AI104" s="360"/>
      <c r="AJ104" s="360"/>
      <c r="AK104" s="360">
        <v>1</v>
      </c>
      <c r="AL104" s="360">
        <f>COUNTA(X104)</f>
        <v>0</v>
      </c>
      <c r="AM104" s="360">
        <f>COUNTA(Y104)</f>
        <v>0</v>
      </c>
      <c r="AN104" s="360">
        <f>SUM(AL104:AM105)</f>
        <v>0</v>
      </c>
      <c r="AO104" s="360">
        <f>IF(AN104&gt;1,0,IF(T104+AL104=2,1,0))</f>
        <v>0</v>
      </c>
      <c r="AP104" s="360">
        <f>IF(AN104&gt;1,0,IF(T104+AM104=2,1,0))</f>
        <v>0</v>
      </c>
      <c r="AQ104" s="95"/>
    </row>
    <row r="105" spans="1:43" ht="13.5" thickBot="1">
      <c r="A105" s="394"/>
      <c r="B105" s="396"/>
      <c r="C105" s="394"/>
      <c r="D105" s="343"/>
      <c r="E105" s="179"/>
      <c r="F105" s="179"/>
      <c r="G105" s="179"/>
      <c r="H105" s="179"/>
      <c r="I105" s="179"/>
      <c r="J105" s="196"/>
      <c r="K105" s="197"/>
      <c r="L105" s="197"/>
      <c r="M105" s="197"/>
      <c r="N105" s="197"/>
      <c r="O105" s="197"/>
      <c r="P105" s="197"/>
      <c r="Q105" s="197"/>
      <c r="R105" s="197"/>
      <c r="S105" s="343"/>
      <c r="T105" s="343"/>
      <c r="U105" s="376"/>
      <c r="V105" s="376"/>
      <c r="W105" s="403"/>
      <c r="X105" s="368"/>
      <c r="Y105" s="363"/>
      <c r="Z105" s="95"/>
      <c r="AA105" s="4"/>
      <c r="AB105" s="3"/>
      <c r="AC105" s="3"/>
      <c r="AD105" s="186"/>
      <c r="AE105" s="95"/>
      <c r="AF105" s="95"/>
      <c r="AG105" s="343"/>
      <c r="AH105" s="343"/>
      <c r="AI105" s="343"/>
      <c r="AJ105" s="343"/>
      <c r="AK105" s="343"/>
      <c r="AL105" s="343"/>
      <c r="AM105" s="343"/>
      <c r="AN105" s="343"/>
      <c r="AO105" s="343"/>
      <c r="AP105" s="343"/>
      <c r="AQ105" s="95"/>
    </row>
    <row r="106" spans="1:43">
      <c r="A106" s="184"/>
      <c r="B106" s="262" t="s">
        <v>282</v>
      </c>
      <c r="C106" s="149">
        <f>IF(SUM(AO68:AO105)&gt;=1,"X",0)</f>
        <v>0</v>
      </c>
      <c r="D106" s="223" t="s">
        <v>284</v>
      </c>
      <c r="E106" s="145"/>
      <c r="F106" s="145"/>
      <c r="G106" s="145"/>
      <c r="H106" s="145"/>
      <c r="I106" s="145"/>
      <c r="J106" s="145"/>
      <c r="K106" s="145"/>
      <c r="L106" s="145"/>
      <c r="M106" s="145"/>
      <c r="N106" s="145"/>
      <c r="O106" s="145"/>
      <c r="P106" s="145"/>
      <c r="Q106" s="145"/>
      <c r="R106" s="145"/>
      <c r="S106" s="95"/>
      <c r="T106" s="95"/>
      <c r="U106" s="178"/>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row>
    <row r="107" spans="1:43">
      <c r="A107" s="138"/>
      <c r="B107" s="153" t="s">
        <v>283</v>
      </c>
      <c r="C107" s="149">
        <f>IF(SUM(AP68:AP105)&gt;=1,"X",0)</f>
        <v>0</v>
      </c>
      <c r="D107" s="223" t="s">
        <v>284</v>
      </c>
      <c r="E107" s="145"/>
      <c r="F107" s="145"/>
      <c r="G107" s="145"/>
      <c r="H107" s="145"/>
      <c r="I107" s="145"/>
      <c r="J107" s="145"/>
      <c r="K107" s="145"/>
      <c r="L107" s="145"/>
      <c r="M107" s="145"/>
      <c r="N107" s="145"/>
      <c r="O107" s="145"/>
      <c r="P107" s="145"/>
      <c r="Q107" s="145"/>
      <c r="R107" s="145"/>
      <c r="S107" s="95"/>
      <c r="T107" s="95"/>
      <c r="U107" s="178"/>
      <c r="V107" s="95"/>
      <c r="W107" s="95"/>
      <c r="X107" s="95"/>
      <c r="Y107" s="95"/>
      <c r="Z107" s="95"/>
      <c r="AA107" s="95"/>
      <c r="AB107" s="95"/>
      <c r="AC107" s="95"/>
      <c r="AD107" s="95"/>
      <c r="AE107" s="95"/>
      <c r="AF107" s="95"/>
      <c r="AG107" s="104" t="s">
        <v>113</v>
      </c>
      <c r="AH107" s="105"/>
      <c r="AI107" s="105"/>
      <c r="AJ107" s="143"/>
      <c r="AK107" s="144"/>
      <c r="AL107" s="95"/>
      <c r="AM107" s="95"/>
      <c r="AN107" s="95"/>
      <c r="AO107" s="95"/>
      <c r="AP107" s="95"/>
      <c r="AQ107" s="95"/>
    </row>
    <row r="108" spans="1:43">
      <c r="A108" s="95"/>
      <c r="B108" s="106"/>
      <c r="C108" s="152"/>
      <c r="D108" s="145"/>
      <c r="E108" s="145"/>
      <c r="F108" s="145"/>
      <c r="G108" s="145"/>
      <c r="H108" s="145"/>
      <c r="I108" s="145"/>
      <c r="J108" s="145"/>
      <c r="K108" s="145"/>
      <c r="L108" s="145"/>
      <c r="M108" s="145"/>
      <c r="N108" s="145"/>
      <c r="O108" s="145"/>
      <c r="P108" s="145"/>
      <c r="Q108" s="145"/>
      <c r="R108" s="145"/>
      <c r="S108" s="95"/>
      <c r="T108" s="95"/>
      <c r="U108" s="95"/>
      <c r="V108" s="95"/>
      <c r="W108" s="95"/>
      <c r="X108" s="95"/>
      <c r="Y108" s="95"/>
      <c r="Z108" s="95"/>
      <c r="AA108" s="95"/>
      <c r="AB108" s="95"/>
      <c r="AC108" s="95"/>
      <c r="AD108" s="95"/>
      <c r="AE108" s="95"/>
      <c r="AF108" s="95"/>
      <c r="AG108" s="138" t="s">
        <v>26</v>
      </c>
      <c r="AH108" s="143"/>
      <c r="AI108" s="143"/>
      <c r="AJ108" s="143"/>
      <c r="AK108" s="144"/>
      <c r="AL108" s="95"/>
      <c r="AM108" s="95"/>
      <c r="AN108" s="95"/>
      <c r="AO108" s="95"/>
      <c r="AP108" s="95"/>
      <c r="AQ108" s="95"/>
    </row>
    <row r="109" spans="1:43">
      <c r="A109" s="138"/>
      <c r="B109" s="153" t="s">
        <v>111</v>
      </c>
      <c r="C109" s="136">
        <f>IF(SUM(AG111:AG114)&gt;=4,"X",0)</f>
        <v>0</v>
      </c>
      <c r="D109" s="145"/>
      <c r="E109" s="145"/>
      <c r="F109" s="145"/>
      <c r="G109" s="145"/>
      <c r="H109" s="145"/>
      <c r="I109" s="145"/>
      <c r="J109" s="145"/>
      <c r="K109" s="145"/>
      <c r="L109" s="145"/>
      <c r="M109" s="145"/>
      <c r="N109" s="145"/>
      <c r="O109" s="145"/>
      <c r="P109" s="145"/>
      <c r="Q109" s="145"/>
      <c r="R109" s="145"/>
      <c r="S109" s="95"/>
      <c r="T109" s="95"/>
      <c r="U109" s="95"/>
      <c r="V109" s="95"/>
      <c r="W109" s="95"/>
      <c r="X109" s="95"/>
      <c r="Y109" s="95"/>
      <c r="Z109" s="95"/>
      <c r="AA109" s="95"/>
      <c r="AB109" s="95"/>
      <c r="AC109" s="95"/>
      <c r="AD109" s="95"/>
      <c r="AE109" s="95"/>
      <c r="AF109" s="95"/>
      <c r="AG109" s="157" t="s">
        <v>34</v>
      </c>
      <c r="AH109" s="119" t="s">
        <v>48</v>
      </c>
      <c r="AI109" s="119" t="s">
        <v>165</v>
      </c>
      <c r="AJ109" s="119" t="s">
        <v>211</v>
      </c>
      <c r="AK109" s="157" t="s">
        <v>1</v>
      </c>
      <c r="AL109" s="95"/>
      <c r="AM109" s="95"/>
      <c r="AN109" s="95"/>
      <c r="AO109" s="95"/>
      <c r="AP109" s="95"/>
      <c r="AQ109" s="95"/>
    </row>
    <row r="110" spans="1:43">
      <c r="A110" s="138"/>
      <c r="B110" s="153" t="s">
        <v>232</v>
      </c>
      <c r="C110" s="136">
        <f>IF(SUM(AG120:AG123)&gt;=4,"X",0)</f>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51" t="s">
        <v>49</v>
      </c>
      <c r="AH110" s="148" t="s">
        <v>49</v>
      </c>
      <c r="AI110" s="148" t="s">
        <v>49</v>
      </c>
      <c r="AJ110" s="251" t="s">
        <v>49</v>
      </c>
      <c r="AK110" s="251" t="s">
        <v>50</v>
      </c>
      <c r="AL110" s="95"/>
      <c r="AM110" s="95"/>
      <c r="AN110" s="95"/>
      <c r="AO110" s="95"/>
      <c r="AP110" s="95"/>
      <c r="AQ110" s="95"/>
    </row>
    <row r="111" spans="1:43">
      <c r="A111" s="95"/>
      <c r="B111" s="91"/>
      <c r="C111" s="95"/>
      <c r="D111" s="140"/>
      <c r="E111" s="140"/>
      <c r="F111" s="140"/>
      <c r="G111" s="140"/>
      <c r="H111" s="140"/>
      <c r="I111" s="140"/>
      <c r="J111" s="140"/>
      <c r="K111" s="140"/>
      <c r="L111" s="140"/>
      <c r="M111" s="140"/>
      <c r="N111" s="140"/>
      <c r="O111" s="95"/>
      <c r="P111" s="95"/>
      <c r="Q111" s="95"/>
      <c r="R111" s="95"/>
      <c r="S111" s="95"/>
      <c r="T111" s="95"/>
      <c r="U111" s="95"/>
      <c r="V111" s="95"/>
      <c r="W111" s="95"/>
      <c r="X111" s="95"/>
      <c r="Y111" s="95"/>
      <c r="Z111" s="95"/>
      <c r="AA111" s="95"/>
      <c r="AB111" s="95"/>
      <c r="AC111" s="95"/>
      <c r="AD111" s="95"/>
      <c r="AE111" s="95"/>
      <c r="AF111" s="91" t="s">
        <v>17</v>
      </c>
      <c r="AG111" s="136">
        <f>IF(C13="X",1,0)</f>
        <v>0</v>
      </c>
      <c r="AH111" s="136"/>
      <c r="AI111" s="136"/>
      <c r="AJ111" s="136"/>
      <c r="AK111" s="136">
        <v>1</v>
      </c>
      <c r="AL111" s="95"/>
      <c r="AM111" s="95"/>
      <c r="AN111" s="95"/>
      <c r="AO111" s="95"/>
      <c r="AP111" s="95"/>
      <c r="AQ111" s="95"/>
    </row>
    <row r="112" spans="1:43">
      <c r="A112" s="139"/>
      <c r="B112" s="140"/>
      <c r="C112" s="140"/>
      <c r="D112" s="140"/>
      <c r="E112" s="140"/>
      <c r="F112" s="140"/>
      <c r="G112" s="140"/>
      <c r="H112" s="140"/>
      <c r="I112" s="140"/>
      <c r="J112" s="140"/>
      <c r="K112" s="140"/>
      <c r="L112" s="140"/>
      <c r="M112" s="140"/>
      <c r="N112" s="140"/>
      <c r="O112" s="95"/>
      <c r="P112" s="95"/>
      <c r="Q112" s="95"/>
      <c r="R112" s="95"/>
      <c r="S112" s="95"/>
      <c r="T112" s="95"/>
      <c r="U112" s="95"/>
      <c r="V112" s="95"/>
      <c r="W112" s="95"/>
      <c r="X112" s="95"/>
      <c r="Y112" s="95"/>
      <c r="Z112" s="95"/>
      <c r="AA112" s="95"/>
      <c r="AB112" s="95"/>
      <c r="AC112" s="95"/>
      <c r="AD112" s="95"/>
      <c r="AE112" s="95"/>
      <c r="AF112" s="91" t="s">
        <v>64</v>
      </c>
      <c r="AG112" s="136">
        <f>IF(C30="X",1,0)</f>
        <v>0</v>
      </c>
      <c r="AH112" s="136"/>
      <c r="AI112" s="136"/>
      <c r="AJ112" s="136"/>
      <c r="AK112" s="136">
        <v>1</v>
      </c>
      <c r="AL112" s="95"/>
      <c r="AM112" s="95"/>
      <c r="AN112" s="95"/>
      <c r="AO112" s="95"/>
      <c r="AP112" s="95"/>
      <c r="AQ112" s="95"/>
    </row>
    <row r="113" spans="1:43">
      <c r="A113" s="140"/>
      <c r="B113" s="140"/>
      <c r="C113" s="140"/>
      <c r="D113" s="140"/>
      <c r="E113" s="140"/>
      <c r="F113" s="140"/>
      <c r="G113" s="140"/>
      <c r="H113" s="140"/>
      <c r="I113" s="140"/>
      <c r="J113" s="140"/>
      <c r="K113" s="140"/>
      <c r="L113" s="140"/>
      <c r="M113" s="140"/>
      <c r="N113" s="140"/>
      <c r="O113" s="95"/>
      <c r="P113" s="95"/>
      <c r="Q113" s="95"/>
      <c r="R113" s="95"/>
      <c r="S113" s="95"/>
      <c r="T113" s="95"/>
      <c r="U113" s="95"/>
      <c r="V113" s="95"/>
      <c r="W113" s="95"/>
      <c r="X113" s="95"/>
      <c r="Y113" s="95"/>
      <c r="Z113" s="95"/>
      <c r="AA113" s="95"/>
      <c r="AB113" s="95"/>
      <c r="AC113" s="95"/>
      <c r="AD113" s="95"/>
      <c r="AE113" s="95"/>
      <c r="AF113" s="91" t="s">
        <v>63</v>
      </c>
      <c r="AG113" s="136">
        <f>IF(C38="X",1,0)</f>
        <v>0</v>
      </c>
      <c r="AH113" s="136"/>
      <c r="AI113" s="136"/>
      <c r="AJ113" s="136"/>
      <c r="AK113" s="136">
        <v>1</v>
      </c>
      <c r="AL113" s="95"/>
      <c r="AM113" s="95"/>
      <c r="AN113" s="95"/>
      <c r="AO113" s="95"/>
      <c r="AP113" s="95"/>
      <c r="AQ113" s="95"/>
    </row>
    <row r="114" spans="1:43">
      <c r="A114" s="140"/>
      <c r="B114" s="140"/>
      <c r="C114" s="152"/>
      <c r="D114" s="140"/>
      <c r="E114" s="140"/>
      <c r="F114" s="140"/>
      <c r="G114" s="140"/>
      <c r="H114" s="140"/>
      <c r="I114" s="140"/>
      <c r="J114" s="140"/>
      <c r="K114" s="140"/>
      <c r="L114" s="140"/>
      <c r="M114" s="140"/>
      <c r="N114" s="140"/>
      <c r="O114" s="95"/>
      <c r="P114" s="95"/>
      <c r="Q114" s="95"/>
      <c r="R114" s="95"/>
      <c r="S114" s="95"/>
      <c r="T114" s="95"/>
      <c r="U114" s="95"/>
      <c r="V114" s="95"/>
      <c r="W114" s="95"/>
      <c r="X114" s="95"/>
      <c r="Y114" s="95"/>
      <c r="Z114" s="95"/>
      <c r="AA114" s="95"/>
      <c r="AB114" s="95"/>
      <c r="AC114" s="95"/>
      <c r="AD114" s="95"/>
      <c r="AE114" s="95"/>
      <c r="AF114" s="91" t="s">
        <v>65</v>
      </c>
      <c r="AG114" s="136">
        <f>IF(C106="X",1,0)</f>
        <v>0</v>
      </c>
      <c r="AH114" s="136"/>
      <c r="AI114" s="136"/>
      <c r="AJ114" s="136"/>
      <c r="AK114" s="136">
        <v>1</v>
      </c>
      <c r="AL114" s="91" t="s">
        <v>253</v>
      </c>
      <c r="AM114" s="95"/>
      <c r="AN114" s="95"/>
      <c r="AO114" s="95"/>
      <c r="AP114" s="95"/>
      <c r="AQ114" s="95"/>
    </row>
    <row r="115" spans="1:43">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row>
    <row r="116" spans="1:43">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104" t="s">
        <v>235</v>
      </c>
      <c r="AH116" s="105"/>
      <c r="AI116" s="105"/>
      <c r="AJ116" s="143"/>
      <c r="AK116" s="144"/>
      <c r="AL116" s="95"/>
      <c r="AM116" s="95"/>
      <c r="AN116" s="95"/>
      <c r="AO116" s="95"/>
      <c r="AP116" s="95"/>
      <c r="AQ116" s="95"/>
    </row>
    <row r="117" spans="1:43">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138" t="s">
        <v>26</v>
      </c>
      <c r="AH117" s="143"/>
      <c r="AI117" s="143"/>
      <c r="AJ117" s="143"/>
      <c r="AK117" s="144"/>
      <c r="AL117" s="95"/>
      <c r="AM117" s="95"/>
      <c r="AN117" s="95"/>
      <c r="AO117" s="95"/>
      <c r="AP117" s="95"/>
      <c r="AQ117" s="95"/>
    </row>
    <row r="118" spans="1:43">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157" t="s">
        <v>34</v>
      </c>
      <c r="AH118" s="119" t="s">
        <v>48</v>
      </c>
      <c r="AI118" s="119" t="s">
        <v>165</v>
      </c>
      <c r="AJ118" s="119" t="s">
        <v>211</v>
      </c>
      <c r="AK118" s="157" t="s">
        <v>1</v>
      </c>
      <c r="AL118" s="95"/>
      <c r="AM118" s="95"/>
      <c r="AN118" s="95"/>
      <c r="AO118" s="95"/>
      <c r="AP118" s="95"/>
      <c r="AQ118" s="95"/>
    </row>
    <row r="119" spans="1:43">
      <c r="A119" s="95"/>
      <c r="B119" s="95"/>
      <c r="C119" s="95"/>
      <c r="D119" s="95"/>
      <c r="E119" s="95"/>
      <c r="F119" s="95"/>
      <c r="G119" s="95"/>
      <c r="H119" s="95"/>
      <c r="I119" s="95"/>
      <c r="J119" s="95"/>
      <c r="K119" s="95"/>
      <c r="L119" s="95"/>
      <c r="M119" s="95"/>
      <c r="N119" s="95"/>
      <c r="O119" s="95"/>
      <c r="P119" s="95"/>
      <c r="Q119" s="95"/>
      <c r="R119" s="95"/>
      <c r="S119" s="95"/>
      <c r="T119" s="95"/>
      <c r="U119" s="95"/>
      <c r="V119" s="95"/>
      <c r="W119" s="91"/>
      <c r="X119" s="95"/>
      <c r="Y119" s="95"/>
      <c r="Z119" s="95"/>
      <c r="AA119" s="95"/>
      <c r="AB119" s="95"/>
      <c r="AC119" s="95"/>
      <c r="AD119" s="95"/>
      <c r="AE119" s="95"/>
      <c r="AF119" s="95"/>
      <c r="AG119" s="251" t="s">
        <v>49</v>
      </c>
      <c r="AH119" s="148" t="s">
        <v>49</v>
      </c>
      <c r="AI119" s="148" t="s">
        <v>49</v>
      </c>
      <c r="AJ119" s="251" t="s">
        <v>49</v>
      </c>
      <c r="AK119" s="251" t="s">
        <v>50</v>
      </c>
      <c r="AL119" s="95"/>
      <c r="AM119" s="95"/>
      <c r="AN119" s="95"/>
      <c r="AO119" s="95"/>
      <c r="AP119" s="95"/>
      <c r="AQ119" s="95"/>
    </row>
    <row r="120" spans="1:43">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1" t="s">
        <v>17</v>
      </c>
      <c r="AG120" s="136">
        <f>IF(C13="X",1,0)</f>
        <v>0</v>
      </c>
      <c r="AH120" s="136"/>
      <c r="AI120" s="136"/>
      <c r="AJ120" s="136"/>
      <c r="AK120" s="136">
        <v>1</v>
      </c>
      <c r="AL120" s="95"/>
      <c r="AM120" s="95"/>
      <c r="AN120" s="95"/>
      <c r="AO120" s="95"/>
      <c r="AP120" s="95"/>
      <c r="AQ120" s="95"/>
    </row>
    <row r="121" spans="1:43">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1" t="s">
        <v>64</v>
      </c>
      <c r="AG121" s="136">
        <f>IF(C55="X",1,0)</f>
        <v>0</v>
      </c>
      <c r="AH121" s="136"/>
      <c r="AI121" s="136"/>
      <c r="AJ121" s="136"/>
      <c r="AK121" s="136">
        <v>1</v>
      </c>
      <c r="AL121" s="95"/>
      <c r="AM121" s="95"/>
      <c r="AN121" s="95"/>
      <c r="AO121" s="95"/>
      <c r="AP121" s="95"/>
      <c r="AQ121" s="95"/>
    </row>
    <row r="122" spans="1:43">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1" t="s">
        <v>63</v>
      </c>
      <c r="AG122" s="136">
        <f>IF(C63="X",1,0)</f>
        <v>0</v>
      </c>
      <c r="AH122" s="136"/>
      <c r="AI122" s="136"/>
      <c r="AJ122" s="136"/>
      <c r="AK122" s="136">
        <v>1</v>
      </c>
      <c r="AL122" s="95"/>
      <c r="AM122" s="95"/>
      <c r="AN122" s="95"/>
      <c r="AO122" s="95"/>
      <c r="AP122" s="95"/>
      <c r="AQ122" s="95"/>
    </row>
    <row r="123" spans="1:43">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1" t="s">
        <v>65</v>
      </c>
      <c r="AG123" s="136">
        <f>IF(C107="X",1,0)</f>
        <v>0</v>
      </c>
      <c r="AH123" s="136"/>
      <c r="AI123" s="136"/>
      <c r="AJ123" s="136"/>
      <c r="AK123" s="136">
        <v>1</v>
      </c>
      <c r="AL123" s="91" t="s">
        <v>253</v>
      </c>
      <c r="AM123" s="95"/>
      <c r="AN123" s="95"/>
      <c r="AO123" s="95"/>
      <c r="AP123" s="95"/>
      <c r="AQ123" s="95"/>
    </row>
  </sheetData>
  <sheetProtection sheet="1" objects="1" scenarios="1"/>
  <mergeCells count="514">
    <mergeCell ref="AP102:AP103"/>
    <mergeCell ref="AG104:AG105"/>
    <mergeCell ref="AH104:AH105"/>
    <mergeCell ref="AI104:AI105"/>
    <mergeCell ref="AJ104:AJ105"/>
    <mergeCell ref="AK104:AK105"/>
    <mergeCell ref="AL104:AL105"/>
    <mergeCell ref="AM104:AM105"/>
    <mergeCell ref="AN104:AN105"/>
    <mergeCell ref="AO104:AO105"/>
    <mergeCell ref="AP104:AP105"/>
    <mergeCell ref="AG102:AG103"/>
    <mergeCell ref="AH102:AH103"/>
    <mergeCell ref="AI102:AI103"/>
    <mergeCell ref="AJ102:AJ103"/>
    <mergeCell ref="AK102:AK103"/>
    <mergeCell ref="AL102:AL103"/>
    <mergeCell ref="AM102:AM103"/>
    <mergeCell ref="AN102:AN103"/>
    <mergeCell ref="AO102:AO103"/>
    <mergeCell ref="AP98:AP99"/>
    <mergeCell ref="AG100:AG101"/>
    <mergeCell ref="AH100:AH101"/>
    <mergeCell ref="AI100:AI101"/>
    <mergeCell ref="AJ100:AJ101"/>
    <mergeCell ref="AK100:AK101"/>
    <mergeCell ref="AL100:AL101"/>
    <mergeCell ref="AM100:AM101"/>
    <mergeCell ref="AN100:AN101"/>
    <mergeCell ref="AO100:AO101"/>
    <mergeCell ref="AP100:AP101"/>
    <mergeCell ref="AG98:AG99"/>
    <mergeCell ref="AH98:AH99"/>
    <mergeCell ref="AI98:AI99"/>
    <mergeCell ref="AJ98:AJ99"/>
    <mergeCell ref="AK98:AK99"/>
    <mergeCell ref="AL98:AL99"/>
    <mergeCell ref="AM98:AM99"/>
    <mergeCell ref="AN98:AN99"/>
    <mergeCell ref="AO98:AO99"/>
    <mergeCell ref="AP94:AP95"/>
    <mergeCell ref="AG96:AG97"/>
    <mergeCell ref="AH96:AH97"/>
    <mergeCell ref="AI96:AI97"/>
    <mergeCell ref="AJ96:AJ97"/>
    <mergeCell ref="AK96:AK97"/>
    <mergeCell ref="AL96:AL97"/>
    <mergeCell ref="AM96:AM97"/>
    <mergeCell ref="AN96:AN97"/>
    <mergeCell ref="AO96:AO97"/>
    <mergeCell ref="AP96:AP97"/>
    <mergeCell ref="AG94:AG95"/>
    <mergeCell ref="AH94:AH95"/>
    <mergeCell ref="AI94:AI95"/>
    <mergeCell ref="AJ94:AJ95"/>
    <mergeCell ref="AK94:AK95"/>
    <mergeCell ref="AL94:AL95"/>
    <mergeCell ref="AM94:AM95"/>
    <mergeCell ref="AN94:AN95"/>
    <mergeCell ref="AO94:AO95"/>
    <mergeCell ref="AP90:AP91"/>
    <mergeCell ref="AG92:AG93"/>
    <mergeCell ref="AH92:AH93"/>
    <mergeCell ref="AI92:AI93"/>
    <mergeCell ref="AJ92:AJ93"/>
    <mergeCell ref="AK92:AK93"/>
    <mergeCell ref="AL92:AL93"/>
    <mergeCell ref="AM92:AM93"/>
    <mergeCell ref="AN92:AN93"/>
    <mergeCell ref="AO92:AO93"/>
    <mergeCell ref="AP92:AP93"/>
    <mergeCell ref="AG90:AG91"/>
    <mergeCell ref="AH90:AH91"/>
    <mergeCell ref="AI90:AI91"/>
    <mergeCell ref="AJ90:AJ91"/>
    <mergeCell ref="AK90:AK91"/>
    <mergeCell ref="AL90:AL91"/>
    <mergeCell ref="AM90:AM91"/>
    <mergeCell ref="AN90:AN91"/>
    <mergeCell ref="AO90:AO91"/>
    <mergeCell ref="AG80:AG81"/>
    <mergeCell ref="AH80:AH81"/>
    <mergeCell ref="AI80:AI81"/>
    <mergeCell ref="AJ80:AJ81"/>
    <mergeCell ref="AP84:AP85"/>
    <mergeCell ref="AG86:AG89"/>
    <mergeCell ref="AH86:AH89"/>
    <mergeCell ref="AI86:AI89"/>
    <mergeCell ref="AJ86:AJ89"/>
    <mergeCell ref="AK86:AK89"/>
    <mergeCell ref="AL86:AL89"/>
    <mergeCell ref="AM86:AM89"/>
    <mergeCell ref="AN86:AN89"/>
    <mergeCell ref="AO86:AO89"/>
    <mergeCell ref="AP86:AP89"/>
    <mergeCell ref="AG84:AG85"/>
    <mergeCell ref="AH84:AH85"/>
    <mergeCell ref="AI84:AI85"/>
    <mergeCell ref="AJ84:AJ85"/>
    <mergeCell ref="AK84:AK85"/>
    <mergeCell ref="AL84:AL85"/>
    <mergeCell ref="AM84:AM85"/>
    <mergeCell ref="AN84:AN85"/>
    <mergeCell ref="AO84:AO85"/>
    <mergeCell ref="AP78:AP79"/>
    <mergeCell ref="AG78:AG79"/>
    <mergeCell ref="AH78:AH79"/>
    <mergeCell ref="AI78:AI79"/>
    <mergeCell ref="AJ78:AJ79"/>
    <mergeCell ref="AK78:AK79"/>
    <mergeCell ref="AL78:AL79"/>
    <mergeCell ref="AM78:AM79"/>
    <mergeCell ref="AN78:AN79"/>
    <mergeCell ref="AO78:AO79"/>
    <mergeCell ref="AO70:AO71"/>
    <mergeCell ref="AP74:AP75"/>
    <mergeCell ref="AG76:AG77"/>
    <mergeCell ref="AH76:AH77"/>
    <mergeCell ref="AI76:AI77"/>
    <mergeCell ref="AJ76:AJ77"/>
    <mergeCell ref="AK76:AK77"/>
    <mergeCell ref="AL76:AL77"/>
    <mergeCell ref="AM76:AM77"/>
    <mergeCell ref="AN76:AN77"/>
    <mergeCell ref="AO76:AO77"/>
    <mergeCell ref="AP76:AP77"/>
    <mergeCell ref="AG74:AG75"/>
    <mergeCell ref="AH74:AH75"/>
    <mergeCell ref="AI74:AI75"/>
    <mergeCell ref="AJ74:AJ75"/>
    <mergeCell ref="AK74:AK75"/>
    <mergeCell ref="AL74:AL75"/>
    <mergeCell ref="AM74:AM75"/>
    <mergeCell ref="AN74:AN75"/>
    <mergeCell ref="AO74:AO75"/>
    <mergeCell ref="AL68:AL69"/>
    <mergeCell ref="AM68:AM69"/>
    <mergeCell ref="AN68:AN69"/>
    <mergeCell ref="AO68:AO69"/>
    <mergeCell ref="AP68:AP69"/>
    <mergeCell ref="AP70:AP71"/>
    <mergeCell ref="AG72:AG73"/>
    <mergeCell ref="AH72:AH73"/>
    <mergeCell ref="AI72:AI73"/>
    <mergeCell ref="AJ72:AJ73"/>
    <mergeCell ref="AK72:AK73"/>
    <mergeCell ref="AL72:AL73"/>
    <mergeCell ref="AM72:AM73"/>
    <mergeCell ref="AN72:AN73"/>
    <mergeCell ref="AO72:AO73"/>
    <mergeCell ref="AP72:AP73"/>
    <mergeCell ref="AG70:AG71"/>
    <mergeCell ref="AH70:AH71"/>
    <mergeCell ref="AI70:AI71"/>
    <mergeCell ref="AJ70:AJ71"/>
    <mergeCell ref="AK70:AK71"/>
    <mergeCell ref="AL70:AL71"/>
    <mergeCell ref="AM70:AM71"/>
    <mergeCell ref="AN70:AN71"/>
    <mergeCell ref="AG49:AG50"/>
    <mergeCell ref="AH49:AH50"/>
    <mergeCell ref="AI49:AI50"/>
    <mergeCell ref="AJ49:AJ50"/>
    <mergeCell ref="AK49:AK50"/>
    <mergeCell ref="AG68:AG69"/>
    <mergeCell ref="AH68:AH69"/>
    <mergeCell ref="AI68:AI69"/>
    <mergeCell ref="AJ68:AJ69"/>
    <mergeCell ref="AK68:AK69"/>
    <mergeCell ref="AG51:AG54"/>
    <mergeCell ref="AH51:AH54"/>
    <mergeCell ref="AI51:AI54"/>
    <mergeCell ref="AJ51:AJ54"/>
    <mergeCell ref="AK51:AK54"/>
    <mergeCell ref="AG45:AG46"/>
    <mergeCell ref="AH45:AH46"/>
    <mergeCell ref="AI45:AI46"/>
    <mergeCell ref="AJ45:AJ46"/>
    <mergeCell ref="AK45:AK46"/>
    <mergeCell ref="AG47:AG48"/>
    <mergeCell ref="AH47:AH48"/>
    <mergeCell ref="AI47:AI48"/>
    <mergeCell ref="AJ47:AJ48"/>
    <mergeCell ref="AK47:AK48"/>
    <mergeCell ref="AG28:AG29"/>
    <mergeCell ref="AH28:AH29"/>
    <mergeCell ref="AI28:AI29"/>
    <mergeCell ref="AJ28:AJ29"/>
    <mergeCell ref="AK28:AK29"/>
    <mergeCell ref="AG43:AG44"/>
    <mergeCell ref="AH43:AH44"/>
    <mergeCell ref="AI43:AI44"/>
    <mergeCell ref="AJ43:AJ44"/>
    <mergeCell ref="AK43:AK44"/>
    <mergeCell ref="AG22:AG25"/>
    <mergeCell ref="AH22:AH25"/>
    <mergeCell ref="AI22:AI25"/>
    <mergeCell ref="AJ22:AJ25"/>
    <mergeCell ref="AK22:AK25"/>
    <mergeCell ref="AG26:AG27"/>
    <mergeCell ref="AH26:AH27"/>
    <mergeCell ref="AI26:AI27"/>
    <mergeCell ref="AJ26:AJ27"/>
    <mergeCell ref="AK26:AK27"/>
    <mergeCell ref="AG18:AG19"/>
    <mergeCell ref="AH18:AH19"/>
    <mergeCell ref="AI18:AI19"/>
    <mergeCell ref="AJ18:AJ19"/>
    <mergeCell ref="AK18:AK19"/>
    <mergeCell ref="AG20:AG21"/>
    <mergeCell ref="AH20:AH21"/>
    <mergeCell ref="AI20:AI21"/>
    <mergeCell ref="AJ20:AJ21"/>
    <mergeCell ref="AK20:AK21"/>
    <mergeCell ref="X104:X105"/>
    <mergeCell ref="Y104:Y105"/>
    <mergeCell ref="A104:A105"/>
    <mergeCell ref="B104:B105"/>
    <mergeCell ref="C104:C105"/>
    <mergeCell ref="D104:D105"/>
    <mergeCell ref="S104:S105"/>
    <mergeCell ref="T104:T105"/>
    <mergeCell ref="U104:U105"/>
    <mergeCell ref="V104:V105"/>
    <mergeCell ref="W104:W105"/>
    <mergeCell ref="X100:X101"/>
    <mergeCell ref="Y100:Y101"/>
    <mergeCell ref="A102:A103"/>
    <mergeCell ref="B102:B103"/>
    <mergeCell ref="C102:C103"/>
    <mergeCell ref="D102:D103"/>
    <mergeCell ref="S102:S103"/>
    <mergeCell ref="T102:T103"/>
    <mergeCell ref="U102:U103"/>
    <mergeCell ref="V102:V103"/>
    <mergeCell ref="W102:W103"/>
    <mergeCell ref="X102:X103"/>
    <mergeCell ref="Y102:Y103"/>
    <mergeCell ref="A100:A101"/>
    <mergeCell ref="B100:B101"/>
    <mergeCell ref="C100:C101"/>
    <mergeCell ref="D100:D101"/>
    <mergeCell ref="S100:S101"/>
    <mergeCell ref="T100:T101"/>
    <mergeCell ref="U100:U101"/>
    <mergeCell ref="V100:V101"/>
    <mergeCell ref="W100:W101"/>
    <mergeCell ref="X96:X97"/>
    <mergeCell ref="Y96:Y97"/>
    <mergeCell ref="A98:A99"/>
    <mergeCell ref="B98:B99"/>
    <mergeCell ref="C98:C99"/>
    <mergeCell ref="D98:D99"/>
    <mergeCell ref="S98:S99"/>
    <mergeCell ref="T98:T99"/>
    <mergeCell ref="U98:U99"/>
    <mergeCell ref="V98:V99"/>
    <mergeCell ref="W98:W99"/>
    <mergeCell ref="X98:X99"/>
    <mergeCell ref="Y98:Y99"/>
    <mergeCell ref="A96:A97"/>
    <mergeCell ref="B96:B97"/>
    <mergeCell ref="C96:C97"/>
    <mergeCell ref="D96:D97"/>
    <mergeCell ref="S96:S97"/>
    <mergeCell ref="T96:T97"/>
    <mergeCell ref="U96:U97"/>
    <mergeCell ref="V96:V97"/>
    <mergeCell ref="W96:W97"/>
    <mergeCell ref="V86:V89"/>
    <mergeCell ref="W86:W89"/>
    <mergeCell ref="X92:X93"/>
    <mergeCell ref="Y92:Y93"/>
    <mergeCell ref="A94:A95"/>
    <mergeCell ref="B94:B95"/>
    <mergeCell ref="C94:C95"/>
    <mergeCell ref="D94:D95"/>
    <mergeCell ref="S94:S95"/>
    <mergeCell ref="T94:T95"/>
    <mergeCell ref="U94:U95"/>
    <mergeCell ref="V94:V95"/>
    <mergeCell ref="W94:W95"/>
    <mergeCell ref="X94:X95"/>
    <mergeCell ref="Y94:Y95"/>
    <mergeCell ref="A92:A93"/>
    <mergeCell ref="B92:B93"/>
    <mergeCell ref="C92:C93"/>
    <mergeCell ref="D92:D93"/>
    <mergeCell ref="S92:S93"/>
    <mergeCell ref="T92:T93"/>
    <mergeCell ref="U92:U93"/>
    <mergeCell ref="V92:V93"/>
    <mergeCell ref="W92:W93"/>
    <mergeCell ref="X84:X85"/>
    <mergeCell ref="Y84:Y85"/>
    <mergeCell ref="A80:A81"/>
    <mergeCell ref="B80:B81"/>
    <mergeCell ref="X86:X89"/>
    <mergeCell ref="Y86:Y89"/>
    <mergeCell ref="A90:A91"/>
    <mergeCell ref="B90:B91"/>
    <mergeCell ref="C90:C91"/>
    <mergeCell ref="D90:D91"/>
    <mergeCell ref="S90:S91"/>
    <mergeCell ref="T90:T91"/>
    <mergeCell ref="U90:U91"/>
    <mergeCell ref="V90:V91"/>
    <mergeCell ref="W90:W91"/>
    <mergeCell ref="X90:X91"/>
    <mergeCell ref="Y90:Y91"/>
    <mergeCell ref="A86:A89"/>
    <mergeCell ref="B86:B89"/>
    <mergeCell ref="C86:C89"/>
    <mergeCell ref="D86:D89"/>
    <mergeCell ref="S86:S89"/>
    <mergeCell ref="T86:T89"/>
    <mergeCell ref="U86:U89"/>
    <mergeCell ref="A84:A85"/>
    <mergeCell ref="B84:B85"/>
    <mergeCell ref="C84:C85"/>
    <mergeCell ref="D84:D85"/>
    <mergeCell ref="S84:S85"/>
    <mergeCell ref="T84:T85"/>
    <mergeCell ref="U84:U85"/>
    <mergeCell ref="V84:V85"/>
    <mergeCell ref="W84:W85"/>
    <mergeCell ref="X78:X79"/>
    <mergeCell ref="Y78:Y79"/>
    <mergeCell ref="A76:A77"/>
    <mergeCell ref="B76:B77"/>
    <mergeCell ref="C76:C77"/>
    <mergeCell ref="D76:D77"/>
    <mergeCell ref="S76:S77"/>
    <mergeCell ref="T76:T77"/>
    <mergeCell ref="U76:U77"/>
    <mergeCell ref="V76:V77"/>
    <mergeCell ref="A78:A79"/>
    <mergeCell ref="B78:B79"/>
    <mergeCell ref="C78:C79"/>
    <mergeCell ref="D78:D79"/>
    <mergeCell ref="S78:S79"/>
    <mergeCell ref="T78:T79"/>
    <mergeCell ref="U78:U79"/>
    <mergeCell ref="V78:V79"/>
    <mergeCell ref="W78:W79"/>
    <mergeCell ref="A74:A75"/>
    <mergeCell ref="B74:B75"/>
    <mergeCell ref="C74:C75"/>
    <mergeCell ref="D74:D75"/>
    <mergeCell ref="S74:S75"/>
    <mergeCell ref="T74:T75"/>
    <mergeCell ref="U74:U75"/>
    <mergeCell ref="V74:V75"/>
    <mergeCell ref="W74:W75"/>
    <mergeCell ref="A68:A69"/>
    <mergeCell ref="B68:B69"/>
    <mergeCell ref="C68:C69"/>
    <mergeCell ref="D68:D69"/>
    <mergeCell ref="S68:S69"/>
    <mergeCell ref="T68:T69"/>
    <mergeCell ref="U68:U69"/>
    <mergeCell ref="V68:V69"/>
    <mergeCell ref="W72:W73"/>
    <mergeCell ref="A72:A73"/>
    <mergeCell ref="B72:B73"/>
    <mergeCell ref="C72:C73"/>
    <mergeCell ref="D72:D73"/>
    <mergeCell ref="S72:S73"/>
    <mergeCell ref="T72:T73"/>
    <mergeCell ref="U72:U73"/>
    <mergeCell ref="V72:V73"/>
    <mergeCell ref="A70:A71"/>
    <mergeCell ref="B70:B71"/>
    <mergeCell ref="C70:C71"/>
    <mergeCell ref="D70:D71"/>
    <mergeCell ref="S70:S71"/>
    <mergeCell ref="T70:T71"/>
    <mergeCell ref="U70:U71"/>
    <mergeCell ref="W70:W71"/>
    <mergeCell ref="S4:V4"/>
    <mergeCell ref="S16:V16"/>
    <mergeCell ref="T18:T19"/>
    <mergeCell ref="U18:U19"/>
    <mergeCell ref="V18:V19"/>
    <mergeCell ref="T20:T21"/>
    <mergeCell ref="U20:U21"/>
    <mergeCell ref="V20:V21"/>
    <mergeCell ref="T22:T25"/>
    <mergeCell ref="U22:U25"/>
    <mergeCell ref="V22:V25"/>
    <mergeCell ref="U43:U44"/>
    <mergeCell ref="V43:V44"/>
    <mergeCell ref="S41:V41"/>
    <mergeCell ref="U28:U29"/>
    <mergeCell ref="V28:V29"/>
    <mergeCell ref="U49:U50"/>
    <mergeCell ref="V49:V50"/>
    <mergeCell ref="A18:A19"/>
    <mergeCell ref="B18:B19"/>
    <mergeCell ref="C18:C19"/>
    <mergeCell ref="A28:A29"/>
    <mergeCell ref="B28:B29"/>
    <mergeCell ref="C28:C29"/>
    <mergeCell ref="D28:D29"/>
    <mergeCell ref="S28:S29"/>
    <mergeCell ref="T28:T29"/>
    <mergeCell ref="A22:A25"/>
    <mergeCell ref="B22:B25"/>
    <mergeCell ref="C22:C25"/>
    <mergeCell ref="D22:D25"/>
    <mergeCell ref="S22:S25"/>
    <mergeCell ref="A20:A21"/>
    <mergeCell ref="B20:B21"/>
    <mergeCell ref="C20:C21"/>
    <mergeCell ref="D20:D21"/>
    <mergeCell ref="S20:S21"/>
    <mergeCell ref="D18:D19"/>
    <mergeCell ref="S18:S19"/>
    <mergeCell ref="A26:A27"/>
    <mergeCell ref="B26:B27"/>
    <mergeCell ref="C26:C27"/>
    <mergeCell ref="D26:D27"/>
    <mergeCell ref="S26:S27"/>
    <mergeCell ref="T26:T27"/>
    <mergeCell ref="S33:V33"/>
    <mergeCell ref="U26:U27"/>
    <mergeCell ref="V26:V27"/>
    <mergeCell ref="A45:A48"/>
    <mergeCell ref="B45:B48"/>
    <mergeCell ref="E45:G46"/>
    <mergeCell ref="T45:T48"/>
    <mergeCell ref="E47:G48"/>
    <mergeCell ref="A43:A44"/>
    <mergeCell ref="B43:B44"/>
    <mergeCell ref="C43:C44"/>
    <mergeCell ref="D43:D44"/>
    <mergeCell ref="S43:S44"/>
    <mergeCell ref="T43:T44"/>
    <mergeCell ref="U45:U46"/>
    <mergeCell ref="V45:V46"/>
    <mergeCell ref="C47:C48"/>
    <mergeCell ref="D47:D48"/>
    <mergeCell ref="S47:S48"/>
    <mergeCell ref="U47:U48"/>
    <mergeCell ref="V47:V48"/>
    <mergeCell ref="C45:C46"/>
    <mergeCell ref="D45:D46"/>
    <mergeCell ref="S45:S46"/>
    <mergeCell ref="A49:A50"/>
    <mergeCell ref="B49:B50"/>
    <mergeCell ref="C49:C50"/>
    <mergeCell ref="D49:D50"/>
    <mergeCell ref="S49:S50"/>
    <mergeCell ref="T49:T50"/>
    <mergeCell ref="A51:A54"/>
    <mergeCell ref="B51:B54"/>
    <mergeCell ref="C51:C54"/>
    <mergeCell ref="D51:D54"/>
    <mergeCell ref="S51:S54"/>
    <mergeCell ref="T51:T54"/>
    <mergeCell ref="U51:U54"/>
    <mergeCell ref="V51:V54"/>
    <mergeCell ref="S58:V58"/>
    <mergeCell ref="X64:Y66"/>
    <mergeCell ref="S66:V66"/>
    <mergeCell ref="C80:C81"/>
    <mergeCell ref="D80:D81"/>
    <mergeCell ref="S80:S81"/>
    <mergeCell ref="T80:T81"/>
    <mergeCell ref="U80:U81"/>
    <mergeCell ref="V80:V81"/>
    <mergeCell ref="W80:W81"/>
    <mergeCell ref="X80:X81"/>
    <mergeCell ref="Y80:Y81"/>
    <mergeCell ref="W68:W69"/>
    <mergeCell ref="X68:X69"/>
    <mergeCell ref="Y68:Y69"/>
    <mergeCell ref="X70:X71"/>
    <mergeCell ref="Y70:Y71"/>
    <mergeCell ref="X72:X73"/>
    <mergeCell ref="Y72:Y73"/>
    <mergeCell ref="X74:X75"/>
    <mergeCell ref="Y74:Y75"/>
    <mergeCell ref="W76:W77"/>
    <mergeCell ref="X76:X77"/>
    <mergeCell ref="Y76:Y77"/>
    <mergeCell ref="V70:V71"/>
    <mergeCell ref="X82:X83"/>
    <mergeCell ref="Y82:Y83"/>
    <mergeCell ref="AG82:AG83"/>
    <mergeCell ref="AH82:AH83"/>
    <mergeCell ref="AI82:AI83"/>
    <mergeCell ref="AJ82:AJ83"/>
    <mergeCell ref="AK82:AK83"/>
    <mergeCell ref="AL82:AL83"/>
    <mergeCell ref="AM82:AM83"/>
    <mergeCell ref="A82:A83"/>
    <mergeCell ref="B82:B83"/>
    <mergeCell ref="C82:C83"/>
    <mergeCell ref="D82:D83"/>
    <mergeCell ref="S82:S83"/>
    <mergeCell ref="T82:T83"/>
    <mergeCell ref="U82:U83"/>
    <mergeCell ref="V82:V83"/>
    <mergeCell ref="W82:W83"/>
    <mergeCell ref="AN82:AN83"/>
    <mergeCell ref="AO82:AO83"/>
    <mergeCell ref="AP82:AP83"/>
    <mergeCell ref="AK80:AK81"/>
    <mergeCell ref="AL80:AL81"/>
    <mergeCell ref="AM80:AM81"/>
    <mergeCell ref="AN80:AN81"/>
    <mergeCell ref="AO80:AO81"/>
    <mergeCell ref="AP80:AP81"/>
  </mergeCells>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38" priority="25" stopIfTrue="1" operator="greaterThan">
      <formula>0</formula>
    </cfRule>
  </conditionalFormatting>
  <conditionalFormatting sqref="C31:C32 C38:C40 C53:C55 C106:C110">
    <cfRule type="cellIs" dxfId="37" priority="26" stopIfTrue="1" operator="greaterThanOrEqual">
      <formula>1</formula>
    </cfRule>
  </conditionalFormatting>
  <conditionalFormatting sqref="C53:C55 T18:T29 T43:T52 E44:Q44 E46:M46 E48:J48 E50:R50 E52:G52 T66 T68:T105">
    <cfRule type="cellIs" dxfId="36" priority="24" operator="greaterThan">
      <formula>0</formula>
    </cfRule>
  </conditionalFormatting>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35" priority="20" stopIfTrue="1" operator="greaterThan">
      <formula>0</formula>
    </cfRule>
  </conditionalFormatting>
  <conditionalFormatting sqref="C31:C32 C38:C40 C53:C55 C106:C110">
    <cfRule type="cellIs" dxfId="34" priority="19" stopIfTrue="1" operator="greaterThanOrEqual">
      <formula>1</formula>
    </cfRule>
  </conditionalFormatting>
  <conditionalFormatting sqref="C53:C55 T18:T29 T43:T52 E44:Q44 E46:M46 E48:J48 E50:R50 E52:G52 T66 T68:T105">
    <cfRule type="cellIs" dxfId="33" priority="18" operator="greaterThan">
      <formula>0</formula>
    </cfRule>
  </conditionalFormatting>
  <conditionalFormatting sqref="W66 W68 W70 W72 W74 W76 W78 W80 W84 W86 W90 W92 W94 W96 W98 W100 W102 W104">
    <cfRule type="cellIs" dxfId="32" priority="15" operator="equal">
      <formula>$AQ$66</formula>
    </cfRule>
    <cfRule type="cellIs" dxfId="31" priority="16" operator="equal">
      <formula>$AQ$67</formula>
    </cfRule>
  </conditionalFormatting>
  <conditionalFormatting sqref="C114 E91:H91 E95:K95 E97:G97 E101:G101 E85:J85 E87:R87 E93:P93 E99:N99 E25:J25 E103:M103 E89:R89 C109:C110 E81:K81 E79:J79 E29:J29 E75:R75 E69:O69 E77:H77 T35:T37 E35:E37 T6:T12 C13 E6:E12 E19:G19 E23:R23 E27:O27 E21:H21 C30 T60:T62 E60:E62 C38:C40 C55:C57 C63 E71:M71 E73:R73 E83:O83 R83 E105:I105">
    <cfRule type="cellIs" dxfId="30" priority="5" stopIfTrue="1" operator="greaterThan">
      <formula>0</formula>
    </cfRule>
  </conditionalFormatting>
  <conditionalFormatting sqref="C106:C110 C31:C32 C38:C40 C55:C57 C63">
    <cfRule type="cellIs" dxfId="29" priority="4" stopIfTrue="1" operator="greaterThanOrEqual">
      <formula>1</formula>
    </cfRule>
  </conditionalFormatting>
  <conditionalFormatting sqref="T68:T105 T18:T29 C63 E50:J50 E52:R52 E54:G54 C55:C57 T49:T54 T43:T46 H48:M48 E44:M44 H46:N46">
    <cfRule type="cellIs" dxfId="28" priority="3" operator="greaterThan">
      <formula>0</formula>
    </cfRule>
  </conditionalFormatting>
  <conditionalFormatting sqref="W84 W86 W90 W92 W94 W96 W98 W100 W102 W104 W68 W70 W72 W74 W76 W78 W80 W82">
    <cfRule type="cellIs" dxfId="27" priority="1" operator="equal">
      <formula>$AQ$68</formula>
    </cfRule>
    <cfRule type="cellIs" dxfId="26" priority="2" operator="equal">
      <formula>$AQ$69</formula>
    </cfRule>
  </conditionalFormatting>
  <pageMargins left="0.5" right="0.5" top="0.5" bottom="0.5" header="0.3" footer="0.3"/>
  <pageSetup scale="67" orientation="landscape" horizontalDpi="360" verticalDpi="360" r:id="rId1"/>
  <headerFooter alignWithMargins="0"/>
  <rowBreaks count="1" manualBreakCount="1">
    <brk id="61" max="29" man="1"/>
  </rowBreaks>
</worksheet>
</file>

<file path=xl/worksheets/sheet19.xml><?xml version="1.0" encoding="utf-8"?>
<worksheet xmlns="http://schemas.openxmlformats.org/spreadsheetml/2006/main" xmlns:r="http://schemas.openxmlformats.org/officeDocument/2006/relationships">
  <dimension ref="A1:AQ123"/>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20.7109375" style="6" customWidth="1"/>
    <col min="3" max="3" width="6.7109375" style="6" customWidth="1"/>
    <col min="4" max="4" width="5.28515625" style="6" customWidth="1"/>
    <col min="5" max="12" width="3.7109375" style="6" customWidth="1"/>
    <col min="13" max="13" width="3.85546875" style="6" customWidth="1"/>
    <col min="14" max="18" width="4.28515625" style="6" customWidth="1"/>
    <col min="19" max="19" width="8" style="6" customWidth="1"/>
    <col min="20" max="20" width="7" style="6" customWidth="1"/>
    <col min="21" max="22" width="9.140625" style="6"/>
    <col min="23" max="23" width="8" style="6" bestFit="1" customWidth="1"/>
    <col min="24" max="24" width="8.85546875" style="6" bestFit="1" customWidth="1"/>
    <col min="25" max="25" width="8.85546875" style="6" customWidth="1"/>
    <col min="26" max="26" width="3.7109375" style="6" customWidth="1"/>
    <col min="27" max="31" width="9.140625" style="6" customWidth="1"/>
    <col min="32" max="32" width="9.140625" style="6"/>
    <col min="33" max="37" width="7.7109375" style="6" customWidth="1"/>
    <col min="38" max="39" width="8.7109375" style="6" customWidth="1"/>
    <col min="40" max="40" width="11.28515625" style="6" bestFit="1" customWidth="1"/>
    <col min="41" max="41" width="8.85546875" style="6" bestFit="1" customWidth="1"/>
    <col min="42" max="42" width="7.7109375" style="6" bestFit="1" customWidth="1"/>
    <col min="43" max="43" width="15.85546875" style="6" customWidth="1"/>
    <col min="44" max="16384" width="9.140625" style="6"/>
  </cols>
  <sheetData>
    <row r="1" spans="1:43">
      <c r="A1" s="95" t="s">
        <v>42</v>
      </c>
      <c r="B1" s="1" t="s">
        <v>34</v>
      </c>
      <c r="C1" s="95"/>
      <c r="D1" s="95"/>
      <c r="E1" s="95"/>
      <c r="F1" s="95" t="s">
        <v>37</v>
      </c>
      <c r="G1" s="95"/>
      <c r="H1" s="7"/>
      <c r="I1" s="91" t="s">
        <v>140</v>
      </c>
      <c r="J1" s="95"/>
      <c r="K1" s="95"/>
      <c r="L1" s="140"/>
      <c r="M1" s="140"/>
      <c r="N1" s="95"/>
      <c r="O1" s="95"/>
      <c r="P1" s="95"/>
      <c r="Q1" s="95"/>
      <c r="R1" s="95"/>
      <c r="S1" s="95"/>
      <c r="T1" s="95"/>
      <c r="U1" s="95"/>
      <c r="V1" s="95"/>
      <c r="W1" s="95"/>
      <c r="X1" s="95"/>
      <c r="Y1" s="95"/>
      <c r="Z1" s="95"/>
      <c r="AA1" s="95"/>
      <c r="AB1" s="95"/>
      <c r="AC1" s="95"/>
      <c r="AD1" s="95"/>
      <c r="AE1" s="95"/>
      <c r="AF1" s="256" t="s">
        <v>254</v>
      </c>
      <c r="AG1" s="256"/>
      <c r="AH1" s="256"/>
      <c r="AI1" s="256"/>
      <c r="AJ1" s="256"/>
      <c r="AK1" s="256" t="s">
        <v>67</v>
      </c>
      <c r="AL1" s="255"/>
      <c r="AM1" s="255"/>
      <c r="AN1" s="255"/>
      <c r="AO1" s="256" t="s">
        <v>254</v>
      </c>
      <c r="AP1" s="256"/>
      <c r="AQ1" s="255"/>
    </row>
    <row r="2" spans="1:43">
      <c r="A2" s="95"/>
      <c r="B2" s="1" t="s">
        <v>38</v>
      </c>
      <c r="C2" s="95"/>
      <c r="D2" s="95"/>
      <c r="E2" s="95"/>
      <c r="F2" s="95"/>
      <c r="G2" s="95"/>
      <c r="H2" s="95"/>
      <c r="I2" s="95"/>
      <c r="J2" s="95"/>
      <c r="K2" s="95"/>
      <c r="L2" s="95"/>
      <c r="M2" s="95"/>
      <c r="N2" s="95"/>
      <c r="O2" s="95"/>
      <c r="P2" s="95"/>
      <c r="Q2" s="95"/>
      <c r="R2" s="95"/>
      <c r="S2" s="95"/>
      <c r="T2" s="141" t="s">
        <v>12</v>
      </c>
      <c r="U2" s="142">
        <f>DenStatus!C2</f>
        <v>42514</v>
      </c>
      <c r="V2" s="142"/>
      <c r="W2" s="142"/>
      <c r="X2" s="142"/>
      <c r="Y2" s="142"/>
      <c r="Z2" s="95"/>
      <c r="AA2" s="138" t="s">
        <v>8</v>
      </c>
      <c r="AB2" s="156"/>
      <c r="AC2" s="156"/>
      <c r="AD2" s="136" t="s">
        <v>24</v>
      </c>
      <c r="AE2" s="95"/>
      <c r="AF2" s="95"/>
      <c r="AG2" s="304" t="s">
        <v>17</v>
      </c>
      <c r="AH2" s="305"/>
      <c r="AI2" s="305"/>
      <c r="AJ2" s="305"/>
      <c r="AK2" s="306"/>
      <c r="AL2" s="95"/>
      <c r="AM2" s="95"/>
      <c r="AN2" s="95"/>
      <c r="AO2" s="95"/>
      <c r="AP2" s="95"/>
      <c r="AQ2" s="95"/>
    </row>
    <row r="3" spans="1:43">
      <c r="A3" s="96" t="s">
        <v>68</v>
      </c>
      <c r="B3" s="95"/>
      <c r="C3" s="95"/>
      <c r="D3" s="95"/>
      <c r="E3" s="95"/>
      <c r="F3" s="95"/>
      <c r="G3" s="95"/>
      <c r="H3" s="95"/>
      <c r="I3" s="95"/>
      <c r="J3" s="95"/>
      <c r="K3" s="95"/>
      <c r="L3" s="95"/>
      <c r="M3" s="95"/>
      <c r="N3" s="95"/>
      <c r="O3" s="95"/>
      <c r="P3" s="95"/>
      <c r="Q3" s="95"/>
      <c r="R3" s="95"/>
      <c r="S3" s="95"/>
      <c r="T3" s="95"/>
      <c r="U3" s="95"/>
      <c r="V3" s="95"/>
      <c r="W3" s="95"/>
      <c r="X3" s="95"/>
      <c r="Y3" s="95"/>
      <c r="Z3" s="95"/>
      <c r="AA3" s="32" t="s">
        <v>311</v>
      </c>
      <c r="AB3" s="3"/>
      <c r="AC3" s="3"/>
      <c r="AD3" s="186">
        <v>37429</v>
      </c>
      <c r="AE3" s="95"/>
      <c r="AF3" s="95"/>
      <c r="AG3" s="184" t="s">
        <v>26</v>
      </c>
      <c r="AH3" s="307"/>
      <c r="AI3" s="307"/>
      <c r="AJ3" s="307"/>
      <c r="AK3" s="308"/>
      <c r="AL3" s="95"/>
      <c r="AM3" s="95"/>
      <c r="AN3" s="95"/>
      <c r="AO3" s="95"/>
      <c r="AP3" s="95"/>
      <c r="AQ3" s="95"/>
    </row>
    <row r="4" spans="1:43">
      <c r="A4" s="135" t="s">
        <v>5</v>
      </c>
      <c r="B4" s="135"/>
      <c r="C4" s="135" t="s">
        <v>7</v>
      </c>
      <c r="D4" s="135"/>
      <c r="E4" s="174" t="s">
        <v>33</v>
      </c>
      <c r="F4" s="143"/>
      <c r="G4" s="143"/>
      <c r="H4" s="143"/>
      <c r="I4" s="143"/>
      <c r="J4" s="143"/>
      <c r="K4" s="143"/>
      <c r="L4" s="143"/>
      <c r="M4" s="143"/>
      <c r="N4" s="143"/>
      <c r="O4" s="143"/>
      <c r="P4" s="143"/>
      <c r="Q4" s="143"/>
      <c r="R4" s="143"/>
      <c r="S4" s="406" t="s">
        <v>4</v>
      </c>
      <c r="T4" s="366"/>
      <c r="U4" s="366"/>
      <c r="V4" s="367"/>
      <c r="W4" s="242"/>
      <c r="X4" s="242"/>
      <c r="Y4" s="242"/>
      <c r="Z4" s="95"/>
      <c r="AA4" s="32" t="s">
        <v>312</v>
      </c>
      <c r="AB4" s="3"/>
      <c r="AC4" s="3"/>
      <c r="AD4" s="186">
        <v>37429</v>
      </c>
      <c r="AE4" s="95"/>
      <c r="AF4" s="95"/>
      <c r="AG4" s="157" t="s">
        <v>34</v>
      </c>
      <c r="AH4" s="119" t="s">
        <v>48</v>
      </c>
      <c r="AI4" s="119" t="s">
        <v>165</v>
      </c>
      <c r="AJ4" s="119" t="s">
        <v>211</v>
      </c>
      <c r="AK4" s="157" t="s">
        <v>1</v>
      </c>
      <c r="AL4" s="95"/>
      <c r="AM4" s="95"/>
      <c r="AN4" s="95"/>
      <c r="AO4" s="95"/>
      <c r="AP4" s="95"/>
      <c r="AQ4" s="95"/>
    </row>
    <row r="5" spans="1:43">
      <c r="A5" s="136" t="s">
        <v>43</v>
      </c>
      <c r="B5" s="135" t="s">
        <v>40</v>
      </c>
      <c r="C5" s="136" t="s">
        <v>46</v>
      </c>
      <c r="D5" s="146" t="s">
        <v>16</v>
      </c>
      <c r="E5" s="136">
        <v>1</v>
      </c>
      <c r="F5" s="175"/>
      <c r="G5" s="175"/>
      <c r="H5" s="175"/>
      <c r="I5" s="175"/>
      <c r="J5" s="175"/>
      <c r="K5" s="175"/>
      <c r="L5" s="175"/>
      <c r="M5" s="175"/>
      <c r="N5" s="175"/>
      <c r="O5" s="175"/>
      <c r="P5" s="175"/>
      <c r="Q5" s="175"/>
      <c r="R5" s="175"/>
      <c r="S5" s="136" t="s">
        <v>2</v>
      </c>
      <c r="T5" s="136" t="s">
        <v>31</v>
      </c>
      <c r="U5" s="136" t="s">
        <v>24</v>
      </c>
      <c r="V5" s="50" t="s">
        <v>66</v>
      </c>
      <c r="W5" s="55"/>
      <c r="X5" s="55"/>
      <c r="Y5" s="55"/>
      <c r="Z5" s="95"/>
      <c r="AA5" s="2"/>
      <c r="AB5" s="3"/>
      <c r="AC5" s="3"/>
      <c r="AD5" s="186"/>
      <c r="AE5" s="95"/>
      <c r="AF5" s="95"/>
      <c r="AG5" s="251" t="s">
        <v>49</v>
      </c>
      <c r="AH5" s="148" t="s">
        <v>49</v>
      </c>
      <c r="AI5" s="148" t="s">
        <v>49</v>
      </c>
      <c r="AJ5" s="251" t="s">
        <v>49</v>
      </c>
      <c r="AK5" s="251" t="s">
        <v>50</v>
      </c>
      <c r="AL5" s="95"/>
      <c r="AM5" s="95"/>
      <c r="AN5" s="95"/>
      <c r="AO5" s="95"/>
      <c r="AP5" s="95"/>
      <c r="AQ5" s="95"/>
    </row>
    <row r="6" spans="1:43">
      <c r="A6" s="136">
        <v>1</v>
      </c>
      <c r="B6" s="135" t="str">
        <f>DenStatus!C5</f>
        <v>Scout Oath</v>
      </c>
      <c r="C6" s="136">
        <v>1</v>
      </c>
      <c r="D6" s="295">
        <v>1</v>
      </c>
      <c r="E6" s="5"/>
      <c r="F6" s="295"/>
      <c r="G6" s="175"/>
      <c r="H6" s="175"/>
      <c r="I6" s="175"/>
      <c r="J6" s="175"/>
      <c r="K6" s="175"/>
      <c r="L6" s="175"/>
      <c r="M6" s="175"/>
      <c r="N6" s="175"/>
      <c r="O6" s="175"/>
      <c r="P6" s="175"/>
      <c r="Q6" s="175"/>
      <c r="R6" s="175"/>
      <c r="S6" s="136">
        <f t="shared" ref="S6:S12" si="0">COUNTA(E6:R6)</f>
        <v>0</v>
      </c>
      <c r="T6" s="136">
        <f t="shared" ref="T6:T12" si="1">IF(SUM(AG6:AJ6)&gt;=AK6,1,0)</f>
        <v>0</v>
      </c>
      <c r="U6" s="177"/>
      <c r="V6" s="177"/>
      <c r="W6" s="243"/>
      <c r="X6" s="243"/>
      <c r="Y6" s="243"/>
      <c r="Z6" s="95"/>
      <c r="AA6" s="2"/>
      <c r="AB6" s="3"/>
      <c r="AC6" s="3"/>
      <c r="AD6" s="186"/>
      <c r="AE6" s="95"/>
      <c r="AF6" s="95"/>
      <c r="AG6" s="136">
        <f>IF(S6&gt;=C6,1,0)</f>
        <v>0</v>
      </c>
      <c r="AH6" s="136"/>
      <c r="AI6" s="136"/>
      <c r="AJ6" s="136"/>
      <c r="AK6" s="136">
        <v>1</v>
      </c>
      <c r="AL6" s="95"/>
      <c r="AM6" s="95"/>
      <c r="AN6" s="95"/>
      <c r="AO6" s="95"/>
      <c r="AP6" s="95"/>
      <c r="AQ6" s="95"/>
    </row>
    <row r="7" spans="1:43">
      <c r="A7" s="136">
        <f t="shared" ref="A7:A12" si="2">A6+1</f>
        <v>2</v>
      </c>
      <c r="B7" s="135" t="str">
        <f>DenStatus!C6</f>
        <v>Scout Law</v>
      </c>
      <c r="C7" s="136">
        <v>1</v>
      </c>
      <c r="D7" s="295">
        <v>1</v>
      </c>
      <c r="E7" s="5"/>
      <c r="F7" s="295"/>
      <c r="G7" s="175"/>
      <c r="H7" s="175"/>
      <c r="I7" s="175"/>
      <c r="J7" s="117"/>
      <c r="K7" s="175"/>
      <c r="L7" s="175"/>
      <c r="M7" s="175"/>
      <c r="N7" s="175"/>
      <c r="O7" s="175"/>
      <c r="P7" s="175"/>
      <c r="Q7" s="175"/>
      <c r="R7" s="175"/>
      <c r="S7" s="136">
        <f t="shared" si="0"/>
        <v>0</v>
      </c>
      <c r="T7" s="136">
        <f t="shared" si="1"/>
        <v>0</v>
      </c>
      <c r="U7" s="177"/>
      <c r="V7" s="177"/>
      <c r="W7" s="243"/>
      <c r="X7" s="243"/>
      <c r="Y7" s="243"/>
      <c r="Z7" s="95"/>
      <c r="AA7" s="2"/>
      <c r="AB7" s="3"/>
      <c r="AC7" s="3"/>
      <c r="AD7" s="186"/>
      <c r="AE7" s="95"/>
      <c r="AF7" s="95"/>
      <c r="AG7" s="136">
        <f t="shared" ref="AG7:AG12" si="3">IF(S7&gt;=C7,1,0)</f>
        <v>0</v>
      </c>
      <c r="AH7" s="136"/>
      <c r="AI7" s="136"/>
      <c r="AJ7" s="136"/>
      <c r="AK7" s="136">
        <v>1</v>
      </c>
      <c r="AL7" s="95"/>
      <c r="AM7" s="95"/>
      <c r="AN7" s="95"/>
      <c r="AO7" s="95"/>
      <c r="AP7" s="95"/>
      <c r="AQ7" s="95"/>
    </row>
    <row r="8" spans="1:43">
      <c r="A8" s="136">
        <f t="shared" si="2"/>
        <v>3</v>
      </c>
      <c r="B8" s="135" t="str">
        <f>DenStatus!C7</f>
        <v>Cub Scout Sign</v>
      </c>
      <c r="C8" s="136">
        <v>1</v>
      </c>
      <c r="D8" s="295">
        <v>1</v>
      </c>
      <c r="E8" s="5"/>
      <c r="F8" s="295"/>
      <c r="G8" s="175"/>
      <c r="H8" s="175"/>
      <c r="I8" s="175"/>
      <c r="J8" s="175"/>
      <c r="K8" s="175"/>
      <c r="L8" s="175"/>
      <c r="M8" s="175"/>
      <c r="N8" s="175"/>
      <c r="O8" s="175"/>
      <c r="P8" s="175"/>
      <c r="Q8" s="175"/>
      <c r="R8" s="175"/>
      <c r="S8" s="136">
        <f t="shared" si="0"/>
        <v>0</v>
      </c>
      <c r="T8" s="136">
        <f t="shared" si="1"/>
        <v>0</v>
      </c>
      <c r="U8" s="177"/>
      <c r="V8" s="177"/>
      <c r="W8" s="243"/>
      <c r="X8" s="243"/>
      <c r="Y8" s="243"/>
      <c r="Z8" s="95"/>
      <c r="AA8" s="2"/>
      <c r="AB8" s="3"/>
      <c r="AC8" s="3"/>
      <c r="AD8" s="186"/>
      <c r="AE8" s="95"/>
      <c r="AF8" s="95"/>
      <c r="AG8" s="136">
        <f t="shared" si="3"/>
        <v>0</v>
      </c>
      <c r="AH8" s="136"/>
      <c r="AI8" s="136"/>
      <c r="AJ8" s="136"/>
      <c r="AK8" s="136">
        <v>1</v>
      </c>
      <c r="AL8" s="95"/>
      <c r="AM8" s="95"/>
      <c r="AN8" s="95"/>
      <c r="AO8" s="95"/>
      <c r="AP8" s="95"/>
      <c r="AQ8" s="95"/>
    </row>
    <row r="9" spans="1:43">
      <c r="A9" s="136">
        <f t="shared" si="2"/>
        <v>4</v>
      </c>
      <c r="B9" s="135" t="str">
        <f>DenStatus!C8</f>
        <v>Cub Scout Handshake</v>
      </c>
      <c r="C9" s="136">
        <v>1</v>
      </c>
      <c r="D9" s="295">
        <v>1</v>
      </c>
      <c r="E9" s="5"/>
      <c r="F9" s="295"/>
      <c r="G9" s="175"/>
      <c r="H9" s="175"/>
      <c r="I9" s="175"/>
      <c r="J9" s="175"/>
      <c r="K9" s="175"/>
      <c r="L9" s="175"/>
      <c r="M9" s="175"/>
      <c r="N9" s="175"/>
      <c r="O9" s="175"/>
      <c r="P9" s="175"/>
      <c r="Q9" s="175"/>
      <c r="R9" s="175"/>
      <c r="S9" s="136">
        <f t="shared" si="0"/>
        <v>0</v>
      </c>
      <c r="T9" s="136">
        <f t="shared" si="1"/>
        <v>0</v>
      </c>
      <c r="U9" s="177"/>
      <c r="V9" s="177"/>
      <c r="W9" s="243"/>
      <c r="X9" s="243"/>
      <c r="Y9" s="243"/>
      <c r="Z9" s="95"/>
      <c r="AA9" s="2"/>
      <c r="AB9" s="3"/>
      <c r="AC9" s="3"/>
      <c r="AD9" s="186"/>
      <c r="AE9" s="95"/>
      <c r="AF9" s="95"/>
      <c r="AG9" s="136">
        <f t="shared" si="3"/>
        <v>0</v>
      </c>
      <c r="AH9" s="136"/>
      <c r="AI9" s="136"/>
      <c r="AJ9" s="136"/>
      <c r="AK9" s="136">
        <v>1</v>
      </c>
      <c r="AL9" s="95"/>
      <c r="AM9" s="95"/>
      <c r="AN9" s="95"/>
      <c r="AO9" s="95"/>
      <c r="AP9" s="95"/>
      <c r="AQ9" s="95"/>
    </row>
    <row r="10" spans="1:43">
      <c r="A10" s="136">
        <f t="shared" si="2"/>
        <v>5</v>
      </c>
      <c r="B10" s="135" t="str">
        <f>DenStatus!C9</f>
        <v>Cub Scout Motto</v>
      </c>
      <c r="C10" s="136">
        <v>1</v>
      </c>
      <c r="D10" s="295">
        <v>1</v>
      </c>
      <c r="E10" s="5"/>
      <c r="F10" s="295"/>
      <c r="G10" s="175"/>
      <c r="H10" s="175"/>
      <c r="I10" s="175"/>
      <c r="J10" s="175"/>
      <c r="K10" s="175"/>
      <c r="L10" s="175"/>
      <c r="M10" s="175"/>
      <c r="N10" s="175"/>
      <c r="O10" s="175"/>
      <c r="P10" s="175"/>
      <c r="Q10" s="175"/>
      <c r="R10" s="175"/>
      <c r="S10" s="136">
        <f t="shared" si="0"/>
        <v>0</v>
      </c>
      <c r="T10" s="136">
        <f t="shared" si="1"/>
        <v>0</v>
      </c>
      <c r="U10" s="177"/>
      <c r="V10" s="177"/>
      <c r="W10" s="243"/>
      <c r="X10" s="243"/>
      <c r="Y10" s="243"/>
      <c r="Z10" s="95"/>
      <c r="AA10" s="2"/>
      <c r="AB10" s="3"/>
      <c r="AC10" s="3"/>
      <c r="AD10" s="186"/>
      <c r="AE10" s="95"/>
      <c r="AF10" s="95"/>
      <c r="AG10" s="136">
        <f t="shared" si="3"/>
        <v>0</v>
      </c>
      <c r="AH10" s="136"/>
      <c r="AI10" s="136"/>
      <c r="AJ10" s="136"/>
      <c r="AK10" s="136">
        <v>1</v>
      </c>
      <c r="AL10" s="95"/>
      <c r="AM10" s="95"/>
      <c r="AN10" s="95"/>
      <c r="AO10" s="95"/>
      <c r="AP10" s="95"/>
      <c r="AQ10" s="95"/>
    </row>
    <row r="11" spans="1:43">
      <c r="A11" s="136">
        <f t="shared" si="2"/>
        <v>6</v>
      </c>
      <c r="B11" s="135" t="str">
        <f>DenStatus!C10</f>
        <v>Cub Scout Salute</v>
      </c>
      <c r="C11" s="136">
        <v>1</v>
      </c>
      <c r="D11" s="295">
        <v>1</v>
      </c>
      <c r="E11" s="5"/>
      <c r="F11" s="295"/>
      <c r="G11" s="175"/>
      <c r="H11" s="175"/>
      <c r="I11" s="175"/>
      <c r="J11" s="175"/>
      <c r="K11" s="175"/>
      <c r="L11" s="175"/>
      <c r="M11" s="175"/>
      <c r="N11" s="175"/>
      <c r="O11" s="175"/>
      <c r="P11" s="175"/>
      <c r="Q11" s="175"/>
      <c r="R11" s="175"/>
      <c r="S11" s="136">
        <f t="shared" si="0"/>
        <v>0</v>
      </c>
      <c r="T11" s="136">
        <f t="shared" si="1"/>
        <v>0</v>
      </c>
      <c r="U11" s="177"/>
      <c r="V11" s="177"/>
      <c r="W11" s="243"/>
      <c r="X11" s="243"/>
      <c r="Y11" s="243"/>
      <c r="Z11" s="95"/>
      <c r="AA11" s="2"/>
      <c r="AB11" s="3"/>
      <c r="AC11" s="3"/>
      <c r="AD11" s="186"/>
      <c r="AE11" s="95"/>
      <c r="AF11" s="95"/>
      <c r="AG11" s="136">
        <f t="shared" si="3"/>
        <v>0</v>
      </c>
      <c r="AH11" s="136"/>
      <c r="AI11" s="136"/>
      <c r="AJ11" s="136"/>
      <c r="AK11" s="136">
        <v>1</v>
      </c>
      <c r="AL11" s="95"/>
      <c r="AM11" s="95"/>
      <c r="AN11" s="95"/>
      <c r="AO11" s="95"/>
      <c r="AP11" s="95"/>
      <c r="AQ11" s="95"/>
    </row>
    <row r="12" spans="1:43" ht="13.5" thickBot="1">
      <c r="A12" s="258">
        <f t="shared" si="2"/>
        <v>7</v>
      </c>
      <c r="B12" s="185" t="str">
        <f>DenStatus!C11</f>
        <v>Child Protection</v>
      </c>
      <c r="C12" s="258">
        <v>1</v>
      </c>
      <c r="D12" s="259">
        <v>1</v>
      </c>
      <c r="E12" s="179"/>
      <c r="F12" s="259"/>
      <c r="G12" s="260"/>
      <c r="H12" s="260"/>
      <c r="I12" s="260"/>
      <c r="J12" s="260"/>
      <c r="K12" s="260"/>
      <c r="L12" s="260"/>
      <c r="M12" s="260"/>
      <c r="N12" s="260"/>
      <c r="O12" s="260"/>
      <c r="P12" s="260"/>
      <c r="Q12" s="260"/>
      <c r="R12" s="260"/>
      <c r="S12" s="258">
        <f t="shared" si="0"/>
        <v>0</v>
      </c>
      <c r="T12" s="258">
        <f t="shared" si="1"/>
        <v>0</v>
      </c>
      <c r="U12" s="261"/>
      <c r="V12" s="261"/>
      <c r="W12" s="243"/>
      <c r="X12" s="243"/>
      <c r="Y12" s="243"/>
      <c r="Z12" s="95"/>
      <c r="AA12" s="2"/>
      <c r="AB12" s="3"/>
      <c r="AC12" s="3"/>
      <c r="AD12" s="186"/>
      <c r="AE12" s="95"/>
      <c r="AF12" s="95"/>
      <c r="AG12" s="136">
        <f t="shared" si="3"/>
        <v>0</v>
      </c>
      <c r="AH12" s="136"/>
      <c r="AI12" s="136"/>
      <c r="AJ12" s="136"/>
      <c r="AK12" s="136">
        <v>1</v>
      </c>
      <c r="AL12" s="95"/>
      <c r="AM12" s="95"/>
      <c r="AN12" s="95"/>
      <c r="AO12" s="95"/>
      <c r="AP12" s="95"/>
      <c r="AQ12" s="95"/>
    </row>
    <row r="13" spans="1:43">
      <c r="A13" s="192"/>
      <c r="B13" s="148" t="s">
        <v>60</v>
      </c>
      <c r="C13" s="149">
        <f>IF(SUM(T6:T12)&gt;=7,"X",0)</f>
        <v>0</v>
      </c>
      <c r="D13" s="223" t="s">
        <v>284</v>
      </c>
      <c r="E13" s="145"/>
      <c r="F13" s="152"/>
      <c r="G13" s="152"/>
      <c r="H13" s="152"/>
      <c r="I13" s="152"/>
      <c r="J13" s="152"/>
      <c r="K13" s="152"/>
      <c r="L13" s="152"/>
      <c r="M13" s="152"/>
      <c r="N13" s="152"/>
      <c r="O13" s="152"/>
      <c r="P13" s="152"/>
      <c r="Q13" s="152"/>
      <c r="R13" s="152"/>
      <c r="S13" s="152"/>
      <c r="T13" s="152"/>
      <c r="U13" s="178"/>
      <c r="V13" s="155"/>
      <c r="W13" s="155"/>
      <c r="X13" s="155"/>
      <c r="Y13" s="155"/>
      <c r="Z13" s="95"/>
      <c r="AA13" s="2"/>
      <c r="AB13" s="3"/>
      <c r="AC13" s="3"/>
      <c r="AD13" s="186"/>
      <c r="AE13" s="95"/>
      <c r="AF13" s="95"/>
      <c r="AG13" s="95"/>
      <c r="AH13" s="95"/>
      <c r="AI13" s="95"/>
      <c r="AJ13" s="95"/>
      <c r="AK13" s="95"/>
      <c r="AL13" s="95"/>
      <c r="AM13" s="95"/>
      <c r="AN13" s="95"/>
      <c r="AO13" s="95"/>
      <c r="AP13" s="95"/>
      <c r="AQ13" s="95"/>
    </row>
    <row r="14" spans="1:43">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2"/>
      <c r="AB14" s="3"/>
      <c r="AC14" s="3"/>
      <c r="AD14" s="186"/>
      <c r="AE14" s="95"/>
      <c r="AF14" s="95"/>
      <c r="AG14" s="104" t="s">
        <v>112</v>
      </c>
      <c r="AH14" s="105"/>
      <c r="AI14" s="105"/>
      <c r="AJ14" s="143"/>
      <c r="AK14" s="144"/>
      <c r="AL14" s="95"/>
      <c r="AM14" s="95"/>
      <c r="AN14" s="95"/>
      <c r="AO14" s="95"/>
      <c r="AP14" s="95"/>
      <c r="AQ14" s="95"/>
    </row>
    <row r="15" spans="1:43">
      <c r="A15" s="96" t="s">
        <v>317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2"/>
      <c r="AB15" s="3"/>
      <c r="AC15" s="3"/>
      <c r="AD15" s="186"/>
      <c r="AE15" s="95"/>
      <c r="AF15" s="95"/>
      <c r="AG15" s="138" t="s">
        <v>26</v>
      </c>
      <c r="AH15" s="143"/>
      <c r="AI15" s="143"/>
      <c r="AJ15" s="143"/>
      <c r="AK15" s="144"/>
      <c r="AL15" s="95"/>
      <c r="AM15" s="95"/>
      <c r="AN15" s="95"/>
      <c r="AO15" s="95"/>
      <c r="AP15" s="95"/>
      <c r="AQ15" s="95"/>
    </row>
    <row r="16" spans="1:43">
      <c r="A16" s="49" t="s">
        <v>54</v>
      </c>
      <c r="B16" s="135"/>
      <c r="C16" s="135" t="s">
        <v>7</v>
      </c>
      <c r="D16" s="135"/>
      <c r="E16" s="138" t="s">
        <v>33</v>
      </c>
      <c r="F16" s="143"/>
      <c r="G16" s="143"/>
      <c r="H16" s="143"/>
      <c r="I16" s="143"/>
      <c r="J16" s="143"/>
      <c r="K16" s="143"/>
      <c r="L16" s="143"/>
      <c r="M16" s="143"/>
      <c r="N16" s="143"/>
      <c r="O16" s="143"/>
      <c r="P16" s="143"/>
      <c r="Q16" s="143"/>
      <c r="R16" s="143"/>
      <c r="S16" s="365" t="s">
        <v>57</v>
      </c>
      <c r="T16" s="366"/>
      <c r="U16" s="366"/>
      <c r="V16" s="367"/>
      <c r="W16" s="242"/>
      <c r="X16" s="242"/>
      <c r="Y16" s="242"/>
      <c r="Z16" s="95"/>
      <c r="AA16" s="2"/>
      <c r="AB16" s="3"/>
      <c r="AC16" s="3"/>
      <c r="AD16" s="186"/>
      <c r="AE16" s="95"/>
      <c r="AF16" s="95"/>
      <c r="AG16" s="157" t="s">
        <v>34</v>
      </c>
      <c r="AH16" s="119" t="s">
        <v>48</v>
      </c>
      <c r="AI16" s="119" t="s">
        <v>165</v>
      </c>
      <c r="AJ16" s="119" t="s">
        <v>211</v>
      </c>
      <c r="AK16" s="157" t="s">
        <v>1</v>
      </c>
      <c r="AL16" s="95"/>
      <c r="AM16" s="95"/>
      <c r="AN16" s="95"/>
      <c r="AO16" s="95"/>
      <c r="AP16" s="95"/>
      <c r="AQ16" s="95"/>
    </row>
    <row r="17" spans="1:43">
      <c r="A17" s="136" t="s">
        <v>43</v>
      </c>
      <c r="B17" s="135" t="s">
        <v>40</v>
      </c>
      <c r="C17" s="136" t="s">
        <v>46</v>
      </c>
      <c r="D17" s="136" t="s">
        <v>16</v>
      </c>
      <c r="E17" s="295"/>
      <c r="F17" s="175"/>
      <c r="G17" s="175"/>
      <c r="H17" s="175"/>
      <c r="I17" s="175"/>
      <c r="J17" s="175"/>
      <c r="K17" s="175"/>
      <c r="L17" s="175"/>
      <c r="M17" s="175"/>
      <c r="N17" s="175"/>
      <c r="O17" s="175"/>
      <c r="P17" s="175"/>
      <c r="Q17" s="175"/>
      <c r="R17" s="175"/>
      <c r="S17" s="149" t="s">
        <v>2</v>
      </c>
      <c r="T17" s="149" t="s">
        <v>31</v>
      </c>
      <c r="U17" s="149" t="s">
        <v>24</v>
      </c>
      <c r="V17" s="50" t="s">
        <v>66</v>
      </c>
      <c r="W17" s="55"/>
      <c r="X17" s="55"/>
      <c r="Y17" s="55"/>
      <c r="Z17" s="95"/>
      <c r="AA17" s="2"/>
      <c r="AB17" s="3"/>
      <c r="AC17" s="3"/>
      <c r="AD17" s="186"/>
      <c r="AE17" s="95"/>
      <c r="AF17" s="95"/>
      <c r="AG17" s="251" t="s">
        <v>49</v>
      </c>
      <c r="AH17" s="148" t="s">
        <v>49</v>
      </c>
      <c r="AI17" s="148" t="s">
        <v>49</v>
      </c>
      <c r="AJ17" s="251" t="s">
        <v>49</v>
      </c>
      <c r="AK17" s="251" t="s">
        <v>50</v>
      </c>
      <c r="AL17" s="95"/>
      <c r="AM17" s="95"/>
      <c r="AN17" s="95"/>
      <c r="AO17" s="95"/>
      <c r="AP17" s="95"/>
      <c r="AQ17" s="95"/>
    </row>
    <row r="18" spans="1:43">
      <c r="A18" s="357">
        <v>1</v>
      </c>
      <c r="B18" s="400" t="str">
        <f>DenStatus!C15</f>
        <v>Cast Iron Chef</v>
      </c>
      <c r="C18" s="357">
        <v>2</v>
      </c>
      <c r="D18" s="357">
        <v>3</v>
      </c>
      <c r="E18" s="136">
        <v>1</v>
      </c>
      <c r="F18" s="136">
        <v>2</v>
      </c>
      <c r="G18" s="136">
        <v>3</v>
      </c>
      <c r="H18" s="203"/>
      <c r="I18" s="203"/>
      <c r="J18" s="203"/>
      <c r="K18" s="203"/>
      <c r="L18" s="203"/>
      <c r="M18" s="203"/>
      <c r="N18" s="203"/>
      <c r="O18" s="203"/>
      <c r="P18" s="203"/>
      <c r="Q18" s="203"/>
      <c r="R18" s="203"/>
      <c r="S18" s="357">
        <f>COUNTA(E19:R19)</f>
        <v>0</v>
      </c>
      <c r="T18" s="357">
        <f>IF(SUM(AG18:AJ19)&gt;=AK18,1,0)</f>
        <v>0</v>
      </c>
      <c r="U18" s="377"/>
      <c r="V18" s="377"/>
      <c r="W18" s="244"/>
      <c r="X18" s="244"/>
      <c r="Y18" s="244"/>
      <c r="Z18" s="95"/>
      <c r="AA18" s="2"/>
      <c r="AB18" s="3"/>
      <c r="AC18" s="3"/>
      <c r="AD18" s="186"/>
      <c r="AE18" s="95"/>
      <c r="AF18" s="95"/>
      <c r="AG18" s="357">
        <f>IF(COUNTA(E19:F19)&gt;=2,1,0)</f>
        <v>0</v>
      </c>
      <c r="AH18" s="357"/>
      <c r="AI18" s="357"/>
      <c r="AJ18" s="357"/>
      <c r="AK18" s="357">
        <v>1</v>
      </c>
      <c r="AL18" s="95"/>
      <c r="AM18" s="95"/>
      <c r="AN18" s="95"/>
      <c r="AO18" s="95"/>
      <c r="AP18" s="95"/>
      <c r="AQ18" s="95"/>
    </row>
    <row r="19" spans="1:43" ht="13.5" thickBot="1">
      <c r="A19" s="394"/>
      <c r="B19" s="396"/>
      <c r="C19" s="394"/>
      <c r="D19" s="356"/>
      <c r="E19" s="179"/>
      <c r="F19" s="179"/>
      <c r="G19" s="179"/>
      <c r="H19" s="210"/>
      <c r="I19" s="210"/>
      <c r="J19" s="210"/>
      <c r="K19" s="210"/>
      <c r="L19" s="210"/>
      <c r="M19" s="210"/>
      <c r="N19" s="197"/>
      <c r="O19" s="197"/>
      <c r="P19" s="197"/>
      <c r="Q19" s="197"/>
      <c r="R19" s="197"/>
      <c r="S19" s="356"/>
      <c r="T19" s="356"/>
      <c r="U19" s="376"/>
      <c r="V19" s="376"/>
      <c r="W19" s="244"/>
      <c r="X19" s="244"/>
      <c r="Y19" s="244"/>
      <c r="Z19" s="95"/>
      <c r="AA19" s="2"/>
      <c r="AB19" s="3"/>
      <c r="AC19" s="3"/>
      <c r="AD19" s="186"/>
      <c r="AE19" s="95"/>
      <c r="AF19" s="95"/>
      <c r="AG19" s="343"/>
      <c r="AH19" s="343"/>
      <c r="AI19" s="343"/>
      <c r="AJ19" s="343"/>
      <c r="AK19" s="343"/>
      <c r="AL19" s="95"/>
      <c r="AM19" s="95"/>
      <c r="AN19" s="95"/>
      <c r="AO19" s="95"/>
      <c r="AP19" s="95"/>
      <c r="AQ19" s="95"/>
    </row>
    <row r="20" spans="1:43">
      <c r="A20" s="360">
        <f>A18+1</f>
        <v>2</v>
      </c>
      <c r="B20" s="390" t="str">
        <f>DenStatus!C16</f>
        <v>Duty to God &amp; You</v>
      </c>
      <c r="C20" s="342">
        <v>3</v>
      </c>
      <c r="D20" s="360">
        <v>4</v>
      </c>
      <c r="E20" s="180">
        <v>1</v>
      </c>
      <c r="F20" s="180">
        <v>2</v>
      </c>
      <c r="G20" s="180">
        <v>3</v>
      </c>
      <c r="H20" s="180">
        <v>4</v>
      </c>
      <c r="I20" s="200"/>
      <c r="J20" s="201"/>
      <c r="K20" s="201"/>
      <c r="L20" s="201"/>
      <c r="M20" s="201"/>
      <c r="N20" s="199"/>
      <c r="O20" s="199"/>
      <c r="P20" s="199"/>
      <c r="Q20" s="199"/>
      <c r="R20" s="199"/>
      <c r="S20" s="360">
        <f>COUNTA(E21:R21)</f>
        <v>0</v>
      </c>
      <c r="T20" s="360">
        <f>IF(SUM(AG20:AJ21)&gt;=AK20,1,0)</f>
        <v>0</v>
      </c>
      <c r="U20" s="375"/>
      <c r="V20" s="375"/>
      <c r="W20" s="244"/>
      <c r="X20" s="244"/>
      <c r="Y20" s="244"/>
      <c r="Z20" s="95"/>
      <c r="AA20" s="2"/>
      <c r="AB20" s="3"/>
      <c r="AC20" s="3"/>
      <c r="AD20" s="186"/>
      <c r="AE20" s="95"/>
      <c r="AF20" s="95"/>
      <c r="AG20" s="360">
        <f>IF(COUNTA(E21)&gt;=1,1,0)</f>
        <v>0</v>
      </c>
      <c r="AH20" s="360">
        <f>IF(COUNTA(F21:H21)&gt;=2,1,0)</f>
        <v>0</v>
      </c>
      <c r="AI20" s="360"/>
      <c r="AJ20" s="360"/>
      <c r="AK20" s="360">
        <v>2</v>
      </c>
      <c r="AL20" s="95"/>
      <c r="AM20" s="95"/>
      <c r="AN20" s="95"/>
      <c r="AO20" s="95"/>
      <c r="AP20" s="95"/>
      <c r="AQ20" s="95"/>
    </row>
    <row r="21" spans="1:43" ht="13.5" thickBot="1">
      <c r="A21" s="394"/>
      <c r="B21" s="396"/>
      <c r="C21" s="394"/>
      <c r="D21" s="356"/>
      <c r="E21" s="179"/>
      <c r="F21" s="179"/>
      <c r="G21" s="179"/>
      <c r="H21" s="179"/>
      <c r="I21" s="196"/>
      <c r="J21" s="197"/>
      <c r="K21" s="197"/>
      <c r="L21" s="197"/>
      <c r="M21" s="197"/>
      <c r="N21" s="197"/>
      <c r="O21" s="197"/>
      <c r="P21" s="197"/>
      <c r="Q21" s="197"/>
      <c r="R21" s="197"/>
      <c r="S21" s="394"/>
      <c r="T21" s="394"/>
      <c r="U21" s="376"/>
      <c r="V21" s="376"/>
      <c r="W21" s="244"/>
      <c r="X21" s="244"/>
      <c r="Y21" s="244"/>
      <c r="Z21" s="95"/>
      <c r="AA21" s="2"/>
      <c r="AB21" s="3"/>
      <c r="AC21" s="3"/>
      <c r="AD21" s="186"/>
      <c r="AE21" s="95"/>
      <c r="AF21" s="95"/>
      <c r="AG21" s="343"/>
      <c r="AH21" s="343"/>
      <c r="AI21" s="343"/>
      <c r="AJ21" s="343"/>
      <c r="AK21" s="343"/>
      <c r="AL21" s="95"/>
      <c r="AM21" s="95"/>
      <c r="AN21" s="95"/>
      <c r="AO21" s="95"/>
      <c r="AP21" s="95"/>
      <c r="AQ21" s="95"/>
    </row>
    <row r="22" spans="1:43">
      <c r="A22" s="360">
        <f>A20+1</f>
        <v>3</v>
      </c>
      <c r="B22" s="390" t="str">
        <f>DenStatus!C17</f>
        <v>First Responder</v>
      </c>
      <c r="C22" s="392" t="s">
        <v>318</v>
      </c>
      <c r="D22" s="360">
        <v>16</v>
      </c>
      <c r="E22" s="180">
        <v>1</v>
      </c>
      <c r="F22" s="180" t="s">
        <v>150</v>
      </c>
      <c r="G22" s="180" t="s">
        <v>151</v>
      </c>
      <c r="H22" s="180" t="s">
        <v>152</v>
      </c>
      <c r="I22" s="180" t="s">
        <v>153</v>
      </c>
      <c r="J22" s="182" t="s">
        <v>172</v>
      </c>
      <c r="K22" s="182">
        <v>3</v>
      </c>
      <c r="L22" s="182">
        <v>4</v>
      </c>
      <c r="M22" s="182" t="s">
        <v>200</v>
      </c>
      <c r="N22" s="182" t="s">
        <v>201</v>
      </c>
      <c r="O22" s="182" t="s">
        <v>202</v>
      </c>
      <c r="P22" s="182" t="s">
        <v>203</v>
      </c>
      <c r="Q22" s="182" t="s">
        <v>204</v>
      </c>
      <c r="R22" s="182" t="s">
        <v>205</v>
      </c>
      <c r="S22" s="360">
        <f>SUM(COUNTA(E23:R23)+COUNTA(E25:R25))</f>
        <v>0</v>
      </c>
      <c r="T22" s="360">
        <f>IF(AG22&gt;=1,(IF(SUM(AH22:AJ25)&gt;=5,1,0)),0)</f>
        <v>0</v>
      </c>
      <c r="U22" s="340"/>
      <c r="V22" s="375"/>
      <c r="W22" s="244"/>
      <c r="X22" s="244"/>
      <c r="Y22" s="244"/>
      <c r="Z22" s="95"/>
      <c r="AA22" s="2"/>
      <c r="AB22" s="3"/>
      <c r="AC22" s="3"/>
      <c r="AD22" s="186"/>
      <c r="AE22" s="95"/>
      <c r="AF22" s="95"/>
      <c r="AG22" s="360">
        <f>IF(COUNTA(E23)&gt;=1,1,0)</f>
        <v>0</v>
      </c>
      <c r="AH22" s="360">
        <f>IF(COUNTA(F23:J23)&gt;=5,1,0)</f>
        <v>0</v>
      </c>
      <c r="AI22" s="360">
        <f>COUNTA(K23:L23)+COUNTA(H25:J25)</f>
        <v>0</v>
      </c>
      <c r="AJ22" s="360">
        <f>IF((COUNTA(M23:R23)+COUNTA(E25:G25))&gt;=5,1,0)</f>
        <v>0</v>
      </c>
      <c r="AK22" s="360">
        <v>6</v>
      </c>
      <c r="AL22" s="95"/>
      <c r="AM22" s="95"/>
      <c r="AN22" s="95"/>
      <c r="AO22" s="95"/>
      <c r="AP22" s="95"/>
      <c r="AQ22" s="95"/>
    </row>
    <row r="23" spans="1:43" ht="13.5" thickBot="1">
      <c r="A23" s="389"/>
      <c r="B23" s="391"/>
      <c r="C23" s="389"/>
      <c r="D23" s="344"/>
      <c r="E23" s="179"/>
      <c r="F23" s="179"/>
      <c r="G23" s="179"/>
      <c r="H23" s="179"/>
      <c r="I23" s="179"/>
      <c r="J23" s="179"/>
      <c r="K23" s="179"/>
      <c r="L23" s="179"/>
      <c r="M23" s="179"/>
      <c r="N23" s="179"/>
      <c r="O23" s="179"/>
      <c r="P23" s="179"/>
      <c r="Q23" s="179"/>
      <c r="R23" s="179"/>
      <c r="S23" s="389"/>
      <c r="T23" s="389"/>
      <c r="U23" s="393"/>
      <c r="V23" s="393"/>
      <c r="W23" s="244"/>
      <c r="X23" s="244"/>
      <c r="Y23" s="244"/>
      <c r="Z23" s="95"/>
      <c r="AA23" s="2"/>
      <c r="AB23" s="3"/>
      <c r="AC23" s="3"/>
      <c r="AD23" s="186"/>
      <c r="AE23" s="95"/>
      <c r="AF23" s="95"/>
      <c r="AG23" s="328"/>
      <c r="AH23" s="328"/>
      <c r="AI23" s="328"/>
      <c r="AJ23" s="328"/>
      <c r="AK23" s="328"/>
      <c r="AL23" s="95"/>
      <c r="AM23" s="95"/>
      <c r="AN23" s="95"/>
      <c r="AO23" s="95"/>
      <c r="AP23" s="95"/>
      <c r="AQ23" s="95"/>
    </row>
    <row r="24" spans="1:43">
      <c r="A24" s="344"/>
      <c r="B24" s="346"/>
      <c r="C24" s="344"/>
      <c r="D24" s="344"/>
      <c r="E24" s="53" t="s">
        <v>206</v>
      </c>
      <c r="F24" s="53" t="s">
        <v>207</v>
      </c>
      <c r="G24" s="53" t="s">
        <v>208</v>
      </c>
      <c r="H24" s="53">
        <v>6</v>
      </c>
      <c r="I24" s="53">
        <v>7</v>
      </c>
      <c r="J24" s="53">
        <v>8</v>
      </c>
      <c r="K24" s="201"/>
      <c r="L24" s="201"/>
      <c r="M24" s="201"/>
      <c r="N24" s="201"/>
      <c r="O24" s="201"/>
      <c r="P24" s="201"/>
      <c r="Q24" s="201"/>
      <c r="R24" s="55"/>
      <c r="S24" s="344"/>
      <c r="T24" s="344"/>
      <c r="U24" s="328"/>
      <c r="V24" s="328"/>
      <c r="W24" s="245"/>
      <c r="X24" s="245"/>
      <c r="Y24" s="245"/>
      <c r="Z24" s="95"/>
      <c r="AA24" s="2"/>
      <c r="AB24" s="3"/>
      <c r="AC24" s="3"/>
      <c r="AD24" s="186"/>
      <c r="AE24" s="95"/>
      <c r="AF24" s="95"/>
      <c r="AG24" s="328"/>
      <c r="AH24" s="328"/>
      <c r="AI24" s="328"/>
      <c r="AJ24" s="328"/>
      <c r="AK24" s="328"/>
      <c r="AL24" s="95"/>
      <c r="AM24" s="95"/>
      <c r="AN24" s="95"/>
      <c r="AO24" s="95"/>
      <c r="AP24" s="95"/>
      <c r="AQ24" s="95"/>
    </row>
    <row r="25" spans="1:43" ht="13.5" thickBot="1">
      <c r="A25" s="356"/>
      <c r="B25" s="387"/>
      <c r="C25" s="356"/>
      <c r="D25" s="356"/>
      <c r="E25" s="179"/>
      <c r="F25" s="179"/>
      <c r="G25" s="179"/>
      <c r="H25" s="179"/>
      <c r="I25" s="179"/>
      <c r="J25" s="179"/>
      <c r="K25" s="210"/>
      <c r="L25" s="210"/>
      <c r="M25" s="210"/>
      <c r="N25" s="210"/>
      <c r="O25" s="210"/>
      <c r="P25" s="210"/>
      <c r="Q25" s="210"/>
      <c r="R25" s="55"/>
      <c r="S25" s="356"/>
      <c r="T25" s="356"/>
      <c r="U25" s="343"/>
      <c r="V25" s="343"/>
      <c r="W25" s="245"/>
      <c r="X25" s="245"/>
      <c r="Y25" s="245"/>
      <c r="Z25" s="95"/>
      <c r="AA25" s="2"/>
      <c r="AB25" s="3"/>
      <c r="AC25" s="3"/>
      <c r="AD25" s="186"/>
      <c r="AE25" s="95"/>
      <c r="AF25" s="95"/>
      <c r="AG25" s="343"/>
      <c r="AH25" s="343"/>
      <c r="AI25" s="343"/>
      <c r="AJ25" s="343"/>
      <c r="AK25" s="343"/>
      <c r="AL25" s="95"/>
      <c r="AM25" s="95"/>
      <c r="AN25" s="95"/>
      <c r="AO25" s="95"/>
      <c r="AP25" s="95"/>
      <c r="AQ25" s="95"/>
    </row>
    <row r="26" spans="1:43" ht="12.75" customHeight="1">
      <c r="A26" s="360">
        <f>A22+1</f>
        <v>4</v>
      </c>
      <c r="B26" s="401" t="str">
        <f>DenStatus!C18</f>
        <v>Stronger, Faster, Higher</v>
      </c>
      <c r="C26" s="360">
        <v>9</v>
      </c>
      <c r="D26" s="360">
        <v>11</v>
      </c>
      <c r="E26" s="180">
        <v>1</v>
      </c>
      <c r="F26" s="180" t="s">
        <v>150</v>
      </c>
      <c r="G26" s="180" t="s">
        <v>151</v>
      </c>
      <c r="H26" s="180" t="s">
        <v>152</v>
      </c>
      <c r="I26" s="180" t="s">
        <v>153</v>
      </c>
      <c r="J26" s="180" t="s">
        <v>172</v>
      </c>
      <c r="K26" s="182" t="s">
        <v>173</v>
      </c>
      <c r="L26" s="182">
        <v>3</v>
      </c>
      <c r="M26" s="182">
        <v>4</v>
      </c>
      <c r="N26" s="182">
        <v>5</v>
      </c>
      <c r="O26" s="182">
        <v>6</v>
      </c>
      <c r="P26" s="201"/>
      <c r="Q26" s="201"/>
      <c r="R26" s="201"/>
      <c r="S26" s="360">
        <f>COUNTA(E27:R27)</f>
        <v>0</v>
      </c>
      <c r="T26" s="360">
        <f>IF(SUM(AG26:AJ27)&gt;=AK26,1,0)</f>
        <v>0</v>
      </c>
      <c r="U26" s="375"/>
      <c r="V26" s="375"/>
      <c r="W26" s="244"/>
      <c r="X26" s="244"/>
      <c r="Y26" s="244"/>
      <c r="Z26" s="95"/>
      <c r="AA26" s="2"/>
      <c r="AB26" s="3"/>
      <c r="AC26" s="3"/>
      <c r="AD26" s="186"/>
      <c r="AE26" s="95"/>
      <c r="AF26" s="95"/>
      <c r="AG26" s="360">
        <f>IF(COUNTA(E27:L27)&gt;=8,1,0)</f>
        <v>0</v>
      </c>
      <c r="AH26" s="360">
        <f>IF(COUNTA(M27:O27)&gt;=1,1,0)</f>
        <v>0</v>
      </c>
      <c r="AI26" s="360"/>
      <c r="AJ26" s="360"/>
      <c r="AK26" s="360">
        <v>2</v>
      </c>
      <c r="AL26" s="95"/>
      <c r="AM26" s="95"/>
      <c r="AN26" s="95"/>
      <c r="AO26" s="95"/>
      <c r="AP26" s="95"/>
      <c r="AQ26" s="95"/>
    </row>
    <row r="27" spans="1:43" ht="13.5" thickBot="1">
      <c r="A27" s="356"/>
      <c r="B27" s="387"/>
      <c r="C27" s="356"/>
      <c r="D27" s="356"/>
      <c r="E27" s="183"/>
      <c r="F27" s="183"/>
      <c r="G27" s="183"/>
      <c r="H27" s="183"/>
      <c r="I27" s="183"/>
      <c r="J27" s="183"/>
      <c r="K27" s="183"/>
      <c r="L27" s="183"/>
      <c r="M27" s="183"/>
      <c r="N27" s="183"/>
      <c r="O27" s="183"/>
      <c r="P27" s="205"/>
      <c r="Q27" s="205"/>
      <c r="R27" s="205"/>
      <c r="S27" s="356"/>
      <c r="T27" s="356"/>
      <c r="U27" s="376"/>
      <c r="V27" s="376"/>
      <c r="W27" s="244"/>
      <c r="X27" s="244"/>
      <c r="Y27" s="244"/>
      <c r="Z27" s="95"/>
      <c r="AA27" s="2"/>
      <c r="AB27" s="3"/>
      <c r="AC27" s="3"/>
      <c r="AD27" s="186"/>
      <c r="AE27" s="95"/>
      <c r="AF27" s="95"/>
      <c r="AG27" s="343"/>
      <c r="AH27" s="343"/>
      <c r="AI27" s="343"/>
      <c r="AJ27" s="343"/>
      <c r="AK27" s="343"/>
      <c r="AL27" s="95"/>
      <c r="AM27" s="95"/>
      <c r="AN27" s="95"/>
      <c r="AO27" s="95"/>
      <c r="AP27" s="95"/>
      <c r="AQ27" s="95"/>
    </row>
    <row r="28" spans="1:43">
      <c r="A28" s="360">
        <f>A26+1</f>
        <v>5</v>
      </c>
      <c r="B28" s="390" t="str">
        <f>DenStatus!C19</f>
        <v>Webelos Walkabout</v>
      </c>
      <c r="C28" s="360">
        <v>5</v>
      </c>
      <c r="D28" s="360">
        <v>6</v>
      </c>
      <c r="E28" s="263">
        <v>1</v>
      </c>
      <c r="F28" s="263">
        <v>2</v>
      </c>
      <c r="G28" s="263">
        <v>3</v>
      </c>
      <c r="H28" s="263">
        <v>4</v>
      </c>
      <c r="I28" s="263">
        <v>5</v>
      </c>
      <c r="J28" s="263">
        <v>6</v>
      </c>
      <c r="K28" s="296"/>
      <c r="L28" s="207"/>
      <c r="M28" s="207"/>
      <c r="N28" s="207"/>
      <c r="O28" s="207"/>
      <c r="P28" s="207"/>
      <c r="Q28" s="207"/>
      <c r="R28" s="207"/>
      <c r="S28" s="360">
        <f>COUNTA(E29:R29)</f>
        <v>0</v>
      </c>
      <c r="T28" s="360">
        <f>IF(SUM(AG28:AJ29)&gt;=AK28,1,0)</f>
        <v>0</v>
      </c>
      <c r="U28" s="375"/>
      <c r="V28" s="375"/>
      <c r="W28" s="244"/>
      <c r="X28" s="244"/>
      <c r="Y28" s="244"/>
      <c r="Z28" s="95"/>
      <c r="AA28" s="2"/>
      <c r="AB28" s="3"/>
      <c r="AC28" s="3"/>
      <c r="AD28" s="186"/>
      <c r="AE28" s="95"/>
      <c r="AF28" s="95"/>
      <c r="AG28" s="360">
        <f>IF(COUNTA(E29:H29)&gt;=4,1,0)</f>
        <v>0</v>
      </c>
      <c r="AH28" s="360">
        <f>IF(COUNTA(I29:J29)&gt;=1,1,0)</f>
        <v>0</v>
      </c>
      <c r="AI28" s="360"/>
      <c r="AJ28" s="360"/>
      <c r="AK28" s="360">
        <v>2</v>
      </c>
      <c r="AL28" s="95"/>
      <c r="AM28" s="95"/>
      <c r="AN28" s="95"/>
      <c r="AO28" s="95"/>
      <c r="AP28" s="95"/>
      <c r="AQ28" s="95"/>
    </row>
    <row r="29" spans="1:43" ht="13.5" thickBot="1">
      <c r="A29" s="356"/>
      <c r="B29" s="387"/>
      <c r="C29" s="356"/>
      <c r="D29" s="356"/>
      <c r="E29" s="183"/>
      <c r="F29" s="183"/>
      <c r="G29" s="183"/>
      <c r="H29" s="183"/>
      <c r="I29" s="183"/>
      <c r="J29" s="183"/>
      <c r="K29" s="196"/>
      <c r="L29" s="197"/>
      <c r="M29" s="197"/>
      <c r="N29" s="197"/>
      <c r="O29" s="197"/>
      <c r="P29" s="197"/>
      <c r="Q29" s="197"/>
      <c r="R29" s="197"/>
      <c r="S29" s="356"/>
      <c r="T29" s="356"/>
      <c r="U29" s="376"/>
      <c r="V29" s="376"/>
      <c r="W29" s="244"/>
      <c r="X29" s="244"/>
      <c r="Y29" s="244"/>
      <c r="Z29" s="95"/>
      <c r="AA29" s="4"/>
      <c r="AB29" s="3"/>
      <c r="AC29" s="3"/>
      <c r="AD29" s="186"/>
      <c r="AE29" s="95"/>
      <c r="AF29" s="95"/>
      <c r="AG29" s="343"/>
      <c r="AH29" s="343"/>
      <c r="AI29" s="343"/>
      <c r="AJ29" s="343"/>
      <c r="AK29" s="343"/>
      <c r="AL29" s="95"/>
      <c r="AM29" s="95"/>
      <c r="AN29" s="95"/>
      <c r="AO29" s="95"/>
      <c r="AP29" s="95"/>
      <c r="AQ29" s="95"/>
    </row>
    <row r="30" spans="1:43">
      <c r="A30" s="184"/>
      <c r="B30" s="262" t="s">
        <v>236</v>
      </c>
      <c r="C30" s="149">
        <f>IF(SUM(T18:T29)&gt;=5,"X",0)</f>
        <v>0</v>
      </c>
      <c r="D30" s="223" t="s">
        <v>284</v>
      </c>
      <c r="E30" s="152"/>
      <c r="F30" s="152"/>
      <c r="G30" s="152"/>
      <c r="H30" s="152"/>
      <c r="I30" s="152"/>
      <c r="J30" s="152"/>
      <c r="K30" s="152"/>
      <c r="L30" s="152"/>
      <c r="M30" s="152"/>
      <c r="N30" s="152"/>
      <c r="O30" s="152"/>
      <c r="P30" s="152"/>
      <c r="Q30" s="152"/>
      <c r="R30" s="152"/>
      <c r="S30" s="152"/>
      <c r="T30" s="152"/>
      <c r="U30" s="176"/>
      <c r="V30" s="155"/>
      <c r="W30" s="155"/>
      <c r="X30" s="155"/>
      <c r="Y30" s="155"/>
      <c r="Z30" s="95"/>
      <c r="AA30" s="2"/>
      <c r="AB30" s="3"/>
      <c r="AC30" s="3"/>
      <c r="AD30" s="186"/>
      <c r="AE30" s="95"/>
      <c r="AF30" s="95"/>
      <c r="AG30" s="95"/>
      <c r="AH30" s="95"/>
      <c r="AI30" s="95"/>
      <c r="AJ30" s="95"/>
      <c r="AK30" s="95"/>
      <c r="AL30" s="95"/>
      <c r="AM30" s="95"/>
      <c r="AN30" s="95"/>
      <c r="AO30" s="95"/>
      <c r="AP30" s="95"/>
      <c r="AQ30" s="95"/>
    </row>
    <row r="31" spans="1:43">
      <c r="A31" s="95"/>
      <c r="B31" s="106"/>
      <c r="C31" s="152"/>
      <c r="D31" s="145"/>
      <c r="E31" s="145"/>
      <c r="F31" s="145"/>
      <c r="G31" s="145"/>
      <c r="H31" s="145"/>
      <c r="I31" s="145"/>
      <c r="J31" s="145"/>
      <c r="K31" s="145"/>
      <c r="L31" s="145"/>
      <c r="M31" s="145"/>
      <c r="N31" s="145"/>
      <c r="O31" s="145"/>
      <c r="P31" s="145"/>
      <c r="Q31" s="145"/>
      <c r="R31" s="145"/>
      <c r="S31" s="95"/>
      <c r="T31" s="95"/>
      <c r="U31" s="95"/>
      <c r="V31" s="95"/>
      <c r="W31" s="95"/>
      <c r="X31" s="95"/>
      <c r="Y31" s="95"/>
      <c r="Z31" s="95"/>
      <c r="AA31" s="2"/>
      <c r="AB31" s="3"/>
      <c r="AC31" s="3"/>
      <c r="AD31" s="186"/>
      <c r="AE31" s="95"/>
      <c r="AF31" s="95"/>
      <c r="AG31" s="253" t="s">
        <v>215</v>
      </c>
      <c r="AH31" s="309"/>
      <c r="AI31" s="309"/>
      <c r="AJ31" s="305"/>
      <c r="AK31" s="306"/>
      <c r="AL31" s="95"/>
      <c r="AM31" s="95"/>
      <c r="AN31" s="95"/>
      <c r="AO31" s="95"/>
      <c r="AP31" s="95"/>
      <c r="AQ31" s="95"/>
    </row>
    <row r="32" spans="1:43">
      <c r="A32" s="102" t="s">
        <v>110</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2"/>
      <c r="AB32" s="3"/>
      <c r="AC32" s="3"/>
      <c r="AD32" s="186"/>
      <c r="AE32" s="95"/>
      <c r="AF32" s="95"/>
      <c r="AG32" s="184" t="s">
        <v>26</v>
      </c>
      <c r="AH32" s="307"/>
      <c r="AI32" s="307"/>
      <c r="AJ32" s="307"/>
      <c r="AK32" s="308"/>
      <c r="AL32" s="95"/>
      <c r="AM32" s="95"/>
      <c r="AN32" s="95"/>
      <c r="AO32" s="95"/>
      <c r="AP32" s="95"/>
      <c r="AQ32" s="95"/>
    </row>
    <row r="33" spans="1:43">
      <c r="A33" s="135" t="s">
        <v>5</v>
      </c>
      <c r="B33" s="135"/>
      <c r="C33" s="135" t="s">
        <v>7</v>
      </c>
      <c r="D33" s="135"/>
      <c r="E33" s="174" t="s">
        <v>33</v>
      </c>
      <c r="F33" s="143"/>
      <c r="G33" s="143"/>
      <c r="H33" s="143"/>
      <c r="I33" s="143"/>
      <c r="J33" s="143"/>
      <c r="K33" s="143"/>
      <c r="L33" s="143"/>
      <c r="M33" s="143"/>
      <c r="N33" s="143"/>
      <c r="O33" s="143"/>
      <c r="P33" s="143"/>
      <c r="Q33" s="143"/>
      <c r="R33" s="143"/>
      <c r="S33" s="406" t="s">
        <v>4</v>
      </c>
      <c r="T33" s="366"/>
      <c r="U33" s="366"/>
      <c r="V33" s="367"/>
      <c r="W33" s="242"/>
      <c r="X33" s="242"/>
      <c r="Y33" s="242"/>
      <c r="Z33" s="95"/>
      <c r="AA33" s="4"/>
      <c r="AB33" s="3"/>
      <c r="AC33" s="3"/>
      <c r="AD33" s="186"/>
      <c r="AE33" s="95"/>
      <c r="AF33" s="95"/>
      <c r="AG33" s="157" t="s">
        <v>34</v>
      </c>
      <c r="AH33" s="119" t="s">
        <v>48</v>
      </c>
      <c r="AI33" s="119" t="s">
        <v>165</v>
      </c>
      <c r="AJ33" s="119" t="s">
        <v>211</v>
      </c>
      <c r="AK33" s="157" t="s">
        <v>1</v>
      </c>
      <c r="AL33" s="95"/>
      <c r="AM33" s="95"/>
      <c r="AN33" s="95"/>
      <c r="AO33" s="95"/>
      <c r="AP33" s="95"/>
      <c r="AQ33" s="95"/>
    </row>
    <row r="34" spans="1:43">
      <c r="A34" s="136" t="s">
        <v>43</v>
      </c>
      <c r="B34" s="135" t="s">
        <v>40</v>
      </c>
      <c r="C34" s="136" t="s">
        <v>46</v>
      </c>
      <c r="D34" s="146" t="s">
        <v>16</v>
      </c>
      <c r="E34" s="154">
        <v>1</v>
      </c>
      <c r="F34" s="295"/>
      <c r="G34" s="175"/>
      <c r="H34" s="175"/>
      <c r="I34" s="175"/>
      <c r="J34" s="175"/>
      <c r="K34" s="175"/>
      <c r="L34" s="175"/>
      <c r="M34" s="175"/>
      <c r="N34" s="175"/>
      <c r="O34" s="175"/>
      <c r="P34" s="175"/>
      <c r="Q34" s="175"/>
      <c r="R34" s="175"/>
      <c r="S34" s="136" t="s">
        <v>2</v>
      </c>
      <c r="T34" s="136" t="s">
        <v>31</v>
      </c>
      <c r="U34" s="136" t="s">
        <v>24</v>
      </c>
      <c r="V34" s="50" t="s">
        <v>66</v>
      </c>
      <c r="W34" s="55"/>
      <c r="X34" s="55"/>
      <c r="Y34" s="55"/>
      <c r="Z34" s="95"/>
      <c r="AA34" s="4"/>
      <c r="AB34" s="3"/>
      <c r="AC34" s="3"/>
      <c r="AD34" s="186"/>
      <c r="AE34" s="95"/>
      <c r="AF34" s="95"/>
      <c r="AG34" s="251" t="s">
        <v>49</v>
      </c>
      <c r="AH34" s="148" t="s">
        <v>49</v>
      </c>
      <c r="AI34" s="148" t="s">
        <v>49</v>
      </c>
      <c r="AJ34" s="251" t="s">
        <v>49</v>
      </c>
      <c r="AK34" s="251" t="s">
        <v>50</v>
      </c>
      <c r="AL34" s="95"/>
      <c r="AM34" s="95"/>
      <c r="AN34" s="95"/>
      <c r="AO34" s="95"/>
      <c r="AP34" s="95"/>
      <c r="AQ34" s="95"/>
    </row>
    <row r="35" spans="1:43" ht="25.5">
      <c r="A35" s="137">
        <v>1</v>
      </c>
      <c r="B35" s="150" t="str">
        <f>DenStatus!C23</f>
        <v>Be Active Den Member for 3 months</v>
      </c>
      <c r="C35" s="137">
        <v>1</v>
      </c>
      <c r="D35" s="151">
        <v>1</v>
      </c>
      <c r="E35" s="158"/>
      <c r="F35" s="151"/>
      <c r="G35" s="208"/>
      <c r="H35" s="208"/>
      <c r="I35" s="208"/>
      <c r="J35" s="208"/>
      <c r="K35" s="208"/>
      <c r="L35" s="208"/>
      <c r="M35" s="208"/>
      <c r="N35" s="208"/>
      <c r="O35" s="208"/>
      <c r="P35" s="208"/>
      <c r="Q35" s="208"/>
      <c r="R35" s="208"/>
      <c r="S35" s="136">
        <f>COUNTA(E35:R35)</f>
        <v>0</v>
      </c>
      <c r="T35" s="136">
        <f>IF(SUM(AG35:AJ35)&gt;=AK35,1,0)</f>
        <v>0</v>
      </c>
      <c r="U35" s="187"/>
      <c r="V35" s="188"/>
      <c r="W35" s="246"/>
      <c r="X35" s="246"/>
      <c r="Y35" s="246"/>
      <c r="Z35" s="95"/>
      <c r="AA35" s="2"/>
      <c r="AB35" s="3"/>
      <c r="AC35" s="3"/>
      <c r="AD35" s="186"/>
      <c r="AE35" s="95"/>
      <c r="AF35" s="95"/>
      <c r="AG35" s="137">
        <f>IF(S35&gt;=C35,1,0)</f>
        <v>0</v>
      </c>
      <c r="AH35" s="137"/>
      <c r="AI35" s="137"/>
      <c r="AJ35" s="137"/>
      <c r="AK35" s="137">
        <v>1</v>
      </c>
      <c r="AL35" s="95"/>
      <c r="AM35" s="95"/>
      <c r="AN35" s="95"/>
      <c r="AO35" s="95"/>
      <c r="AP35" s="95"/>
      <c r="AQ35" s="95"/>
    </row>
    <row r="36" spans="1:43">
      <c r="A36" s="136">
        <v>2</v>
      </c>
      <c r="B36" s="135" t="str">
        <f>DenStatus!C24</f>
        <v>Child Protection</v>
      </c>
      <c r="C36" s="136">
        <v>1</v>
      </c>
      <c r="D36" s="295">
        <v>1</v>
      </c>
      <c r="E36" s="5"/>
      <c r="F36" s="295"/>
      <c r="G36" s="175"/>
      <c r="H36" s="175"/>
      <c r="I36" s="175"/>
      <c r="J36" s="175"/>
      <c r="K36" s="175"/>
      <c r="L36" s="175"/>
      <c r="M36" s="175"/>
      <c r="N36" s="175"/>
      <c r="O36" s="175"/>
      <c r="P36" s="175"/>
      <c r="Q36" s="175"/>
      <c r="R36" s="175"/>
      <c r="S36" s="136">
        <f>COUNTA(E36:R36)</f>
        <v>0</v>
      </c>
      <c r="T36" s="136">
        <f>IF(SUM(AG36:AJ36)&gt;=AK36,1,0)</f>
        <v>0</v>
      </c>
      <c r="U36" s="186"/>
      <c r="V36" s="186"/>
      <c r="W36" s="247"/>
      <c r="X36" s="247"/>
      <c r="Y36" s="247"/>
      <c r="Z36" s="95"/>
      <c r="AA36" s="2"/>
      <c r="AB36" s="3"/>
      <c r="AC36" s="3"/>
      <c r="AD36" s="186"/>
      <c r="AE36" s="95"/>
      <c r="AF36" s="95"/>
      <c r="AG36" s="136">
        <f>IF(S36&gt;=C36,1,0)</f>
        <v>0</v>
      </c>
      <c r="AH36" s="136"/>
      <c r="AI36" s="136"/>
      <c r="AJ36" s="136"/>
      <c r="AK36" s="136">
        <v>1</v>
      </c>
      <c r="AL36" s="95"/>
      <c r="AM36" s="95"/>
      <c r="AN36" s="95"/>
      <c r="AO36" s="95"/>
      <c r="AP36" s="95"/>
      <c r="AQ36" s="95"/>
    </row>
    <row r="37" spans="1:43" ht="13.5" thickBot="1">
      <c r="A37" s="258">
        <v>3</v>
      </c>
      <c r="B37" s="185" t="str">
        <f>DenStatus!C25</f>
        <v>Cyber Chip</v>
      </c>
      <c r="C37" s="258">
        <v>1</v>
      </c>
      <c r="D37" s="259">
        <v>1</v>
      </c>
      <c r="E37" s="179"/>
      <c r="F37" s="259"/>
      <c r="G37" s="260"/>
      <c r="H37" s="260"/>
      <c r="I37" s="260"/>
      <c r="J37" s="260"/>
      <c r="K37" s="260"/>
      <c r="L37" s="260"/>
      <c r="M37" s="260"/>
      <c r="N37" s="260"/>
      <c r="O37" s="260"/>
      <c r="P37" s="260"/>
      <c r="Q37" s="260"/>
      <c r="R37" s="260"/>
      <c r="S37" s="258">
        <f>COUNTA(E37:R37)</f>
        <v>0</v>
      </c>
      <c r="T37" s="258">
        <f>IF(SUM(AG37:AJ37)&gt;=AK37,1,0)</f>
        <v>0</v>
      </c>
      <c r="U37" s="264"/>
      <c r="V37" s="264"/>
      <c r="W37" s="247"/>
      <c r="X37" s="247"/>
      <c r="Y37" s="247"/>
      <c r="Z37" s="95"/>
      <c r="AA37" s="2"/>
      <c r="AB37" s="3"/>
      <c r="AC37" s="3"/>
      <c r="AD37" s="186"/>
      <c r="AE37" s="95"/>
      <c r="AF37" s="95"/>
      <c r="AG37" s="136">
        <f>IF(S37&gt;=C37,1,0)</f>
        <v>0</v>
      </c>
      <c r="AH37" s="136"/>
      <c r="AI37" s="136"/>
      <c r="AJ37" s="136"/>
      <c r="AK37" s="136">
        <v>1</v>
      </c>
      <c r="AL37" s="95"/>
      <c r="AM37" s="95"/>
      <c r="AN37" s="95"/>
      <c r="AO37" s="95"/>
      <c r="AP37" s="95"/>
      <c r="AQ37" s="95"/>
    </row>
    <row r="38" spans="1:43">
      <c r="A38" s="184"/>
      <c r="B38" s="262" t="s">
        <v>237</v>
      </c>
      <c r="C38" s="149">
        <f>IF(SUM(T35:T37)&gt;=3,"X",0)</f>
        <v>0</v>
      </c>
      <c r="D38" s="223" t="s">
        <v>284</v>
      </c>
      <c r="E38" s="145"/>
      <c r="F38" s="152"/>
      <c r="G38" s="152"/>
      <c r="H38" s="152"/>
      <c r="I38" s="152"/>
      <c r="J38" s="152"/>
      <c r="K38" s="152"/>
      <c r="L38" s="152"/>
      <c r="M38" s="152"/>
      <c r="N38" s="152"/>
      <c r="O38" s="152"/>
      <c r="P38" s="152"/>
      <c r="Q38" s="152"/>
      <c r="R38" s="152"/>
      <c r="S38" s="152"/>
      <c r="T38" s="152"/>
      <c r="U38" s="178"/>
      <c r="V38" s="155"/>
      <c r="W38" s="155"/>
      <c r="X38" s="155"/>
      <c r="Y38" s="155"/>
      <c r="Z38" s="95"/>
      <c r="AA38" s="32"/>
      <c r="AB38" s="213"/>
      <c r="AC38" s="213"/>
      <c r="AD38" s="13"/>
      <c r="AE38" s="95"/>
      <c r="AF38" s="95"/>
      <c r="AG38" s="95"/>
      <c r="AH38" s="95"/>
      <c r="AI38" s="95"/>
      <c r="AJ38" s="95"/>
      <c r="AK38" s="95"/>
      <c r="AL38" s="95"/>
      <c r="AM38" s="95"/>
      <c r="AN38" s="95"/>
      <c r="AO38" s="95"/>
      <c r="AP38" s="95"/>
      <c r="AQ38" s="95"/>
    </row>
    <row r="39" spans="1:43" s="214" customForma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32"/>
      <c r="AB39" s="213"/>
      <c r="AC39" s="213"/>
      <c r="AD39" s="13"/>
      <c r="AE39" s="91"/>
      <c r="AF39" s="91"/>
      <c r="AG39" s="253" t="s">
        <v>209</v>
      </c>
      <c r="AH39" s="309"/>
      <c r="AI39" s="309"/>
      <c r="AJ39" s="309"/>
      <c r="AK39" s="93"/>
      <c r="AL39" s="91"/>
      <c r="AM39" s="91"/>
      <c r="AN39" s="91"/>
      <c r="AO39" s="91"/>
      <c r="AP39" s="91"/>
      <c r="AQ39" s="91"/>
    </row>
    <row r="40" spans="1:43" s="214" customFormat="1">
      <c r="A40" s="96" t="s">
        <v>210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32"/>
      <c r="AB40" s="213"/>
      <c r="AC40" s="213"/>
      <c r="AD40" s="13"/>
      <c r="AE40" s="91"/>
      <c r="AF40" s="91"/>
      <c r="AG40" s="220" t="s">
        <v>26</v>
      </c>
      <c r="AH40" s="310"/>
      <c r="AI40" s="310"/>
      <c r="AJ40" s="310"/>
      <c r="AK40" s="311"/>
      <c r="AL40" s="91"/>
      <c r="AM40" s="91"/>
      <c r="AN40" s="91"/>
      <c r="AO40" s="91"/>
      <c r="AP40" s="91"/>
      <c r="AQ40" s="91"/>
    </row>
    <row r="41" spans="1:43" s="214" customFormat="1">
      <c r="A41" s="49" t="s">
        <v>54</v>
      </c>
      <c r="B41" s="49"/>
      <c r="C41" s="49" t="s">
        <v>7</v>
      </c>
      <c r="D41" s="49"/>
      <c r="E41" s="104" t="s">
        <v>33</v>
      </c>
      <c r="F41" s="105"/>
      <c r="G41" s="105"/>
      <c r="H41" s="105"/>
      <c r="I41" s="105"/>
      <c r="J41" s="105"/>
      <c r="K41" s="105"/>
      <c r="L41" s="105"/>
      <c r="M41" s="105"/>
      <c r="N41" s="105"/>
      <c r="O41" s="105"/>
      <c r="P41" s="105"/>
      <c r="Q41" s="105"/>
      <c r="R41" s="105"/>
      <c r="S41" s="365" t="s">
        <v>57</v>
      </c>
      <c r="T41" s="366"/>
      <c r="U41" s="366"/>
      <c r="V41" s="367"/>
      <c r="W41" s="242"/>
      <c r="X41" s="242"/>
      <c r="Y41" s="242"/>
      <c r="Z41" s="91"/>
      <c r="AA41" s="32"/>
      <c r="AB41" s="213"/>
      <c r="AC41" s="213"/>
      <c r="AD41" s="13"/>
      <c r="AE41" s="91"/>
      <c r="AF41" s="91"/>
      <c r="AG41" s="119" t="s">
        <v>34</v>
      </c>
      <c r="AH41" s="119" t="s">
        <v>48</v>
      </c>
      <c r="AI41" s="119" t="s">
        <v>165</v>
      </c>
      <c r="AJ41" s="119" t="s">
        <v>211</v>
      </c>
      <c r="AK41" s="119" t="s">
        <v>1</v>
      </c>
      <c r="AL41" s="91"/>
      <c r="AM41" s="91"/>
      <c r="AN41" s="91"/>
      <c r="AO41" s="91"/>
      <c r="AP41" s="91"/>
      <c r="AQ41" s="91"/>
    </row>
    <row r="42" spans="1:43" s="214" customFormat="1">
      <c r="A42" s="50" t="s">
        <v>43</v>
      </c>
      <c r="B42" s="49" t="s">
        <v>40</v>
      </c>
      <c r="C42" s="50" t="s">
        <v>46</v>
      </c>
      <c r="D42" s="50" t="s">
        <v>16</v>
      </c>
      <c r="E42" s="294"/>
      <c r="F42" s="117"/>
      <c r="G42" s="117"/>
      <c r="H42" s="117"/>
      <c r="I42" s="117"/>
      <c r="J42" s="117"/>
      <c r="K42" s="117"/>
      <c r="L42" s="117"/>
      <c r="M42" s="117"/>
      <c r="N42" s="117"/>
      <c r="O42" s="117"/>
      <c r="P42" s="117"/>
      <c r="Q42" s="117"/>
      <c r="R42" s="117"/>
      <c r="S42" s="101" t="s">
        <v>2</v>
      </c>
      <c r="T42" s="101" t="s">
        <v>31</v>
      </c>
      <c r="U42" s="101" t="s">
        <v>24</v>
      </c>
      <c r="V42" s="50" t="s">
        <v>66</v>
      </c>
      <c r="W42" s="55"/>
      <c r="X42" s="55"/>
      <c r="Y42" s="55"/>
      <c r="Z42" s="91"/>
      <c r="AA42" s="32"/>
      <c r="AB42" s="213"/>
      <c r="AC42" s="213"/>
      <c r="AD42" s="13"/>
      <c r="AE42" s="91"/>
      <c r="AF42" s="91"/>
      <c r="AG42" s="148" t="s">
        <v>49</v>
      </c>
      <c r="AH42" s="148" t="s">
        <v>49</v>
      </c>
      <c r="AI42" s="148" t="s">
        <v>49</v>
      </c>
      <c r="AJ42" s="148" t="s">
        <v>49</v>
      </c>
      <c r="AK42" s="148" t="s">
        <v>50</v>
      </c>
      <c r="AL42" s="91"/>
      <c r="AM42" s="91"/>
      <c r="AN42" s="91"/>
      <c r="AO42" s="91"/>
      <c r="AP42" s="91"/>
      <c r="AQ42" s="91"/>
    </row>
    <row r="43" spans="1:43" s="214" customFormat="1">
      <c r="A43" s="361">
        <v>1</v>
      </c>
      <c r="B43" s="386" t="str">
        <f>DenStatus!C29</f>
        <v>Building a Better World</v>
      </c>
      <c r="C43" s="361">
        <v>6</v>
      </c>
      <c r="D43" s="361">
        <v>9</v>
      </c>
      <c r="E43" s="50">
        <v>1</v>
      </c>
      <c r="F43" s="50">
        <v>2</v>
      </c>
      <c r="G43" s="50">
        <v>3</v>
      </c>
      <c r="H43" s="50">
        <v>4</v>
      </c>
      <c r="I43" s="50">
        <v>5</v>
      </c>
      <c r="J43" s="50" t="s">
        <v>176</v>
      </c>
      <c r="K43" s="50" t="s">
        <v>177</v>
      </c>
      <c r="L43" s="50" t="s">
        <v>178</v>
      </c>
      <c r="M43" s="50" t="s">
        <v>319</v>
      </c>
      <c r="N43" s="159"/>
      <c r="O43" s="159"/>
      <c r="P43" s="159"/>
      <c r="Q43" s="159"/>
      <c r="R43" s="160"/>
      <c r="S43" s="361">
        <f>COUNTA(E44:R44)</f>
        <v>0</v>
      </c>
      <c r="T43" s="361">
        <f>IF(SUM(AG43:AJ44)&gt;=AK43,1,0)</f>
        <v>0</v>
      </c>
      <c r="U43" s="388"/>
      <c r="V43" s="388"/>
      <c r="W43" s="246"/>
      <c r="X43" s="246"/>
      <c r="Y43" s="246"/>
      <c r="Z43" s="91"/>
      <c r="AA43" s="32"/>
      <c r="AB43" s="213"/>
      <c r="AC43" s="213"/>
      <c r="AD43" s="13"/>
      <c r="AE43" s="91"/>
      <c r="AF43" s="91"/>
      <c r="AG43" s="361">
        <f>IF(COUNTA(E44:I44)&gt;=5,1,0)</f>
        <v>0</v>
      </c>
      <c r="AH43" s="361">
        <f>IF(COUNTA(J44:M44)&gt;=1,1,0)</f>
        <v>0</v>
      </c>
      <c r="AI43" s="361"/>
      <c r="AJ43" s="361"/>
      <c r="AK43" s="361">
        <v>2</v>
      </c>
      <c r="AL43" s="106"/>
      <c r="AM43" s="106"/>
      <c r="AN43" s="106"/>
      <c r="AO43" s="91"/>
      <c r="AP43" s="91"/>
      <c r="AQ43" s="91"/>
    </row>
    <row r="44" spans="1:43" s="214" customFormat="1" ht="13.5" thickBot="1">
      <c r="A44" s="356"/>
      <c r="B44" s="387"/>
      <c r="C44" s="355"/>
      <c r="D44" s="356"/>
      <c r="E44" s="183"/>
      <c r="F44" s="183"/>
      <c r="G44" s="183"/>
      <c r="H44" s="183"/>
      <c r="I44" s="183"/>
      <c r="J44" s="183"/>
      <c r="K44" s="183"/>
      <c r="L44" s="183"/>
      <c r="M44" s="183"/>
      <c r="N44" s="303"/>
      <c r="O44" s="303"/>
      <c r="P44" s="303"/>
      <c r="Q44" s="303"/>
      <c r="R44" s="302"/>
      <c r="S44" s="356"/>
      <c r="T44" s="356"/>
      <c r="U44" s="341"/>
      <c r="V44" s="341"/>
      <c r="W44" s="248"/>
      <c r="X44" s="248"/>
      <c r="Y44" s="248"/>
      <c r="Z44" s="91"/>
      <c r="AA44" s="32"/>
      <c r="AB44" s="213"/>
      <c r="AC44" s="213"/>
      <c r="AD44" s="13"/>
      <c r="AE44" s="91"/>
      <c r="AF44" s="91"/>
      <c r="AG44" s="343"/>
      <c r="AH44" s="343"/>
      <c r="AI44" s="343"/>
      <c r="AJ44" s="343"/>
      <c r="AK44" s="343"/>
      <c r="AL44" s="91"/>
      <c r="AM44" s="91"/>
      <c r="AN44" s="91"/>
      <c r="AO44" s="91"/>
      <c r="AP44" s="91"/>
      <c r="AQ44" s="91"/>
    </row>
    <row r="45" spans="1:43" s="214" customFormat="1">
      <c r="A45" s="342">
        <f>A43+1</f>
        <v>2</v>
      </c>
      <c r="B45" s="345" t="str">
        <f>DenStatus!C30</f>
        <v>Outdoorsman</v>
      </c>
      <c r="C45" s="342">
        <v>7</v>
      </c>
      <c r="D45" s="342">
        <v>7</v>
      </c>
      <c r="E45" s="349" t="s">
        <v>321</v>
      </c>
      <c r="F45" s="350"/>
      <c r="G45" s="351"/>
      <c r="H45" s="216">
        <v>1</v>
      </c>
      <c r="I45" s="216">
        <v>2</v>
      </c>
      <c r="J45" s="216" t="s">
        <v>154</v>
      </c>
      <c r="K45" s="216" t="s">
        <v>155</v>
      </c>
      <c r="L45" s="216" t="s">
        <v>156</v>
      </c>
      <c r="M45" s="216">
        <v>4</v>
      </c>
      <c r="N45" s="216">
        <v>5</v>
      </c>
      <c r="O45" s="218"/>
      <c r="P45" s="218"/>
      <c r="Q45" s="218"/>
      <c r="R45" s="219"/>
      <c r="S45" s="342">
        <f>COUNTA(H46:R46)</f>
        <v>0</v>
      </c>
      <c r="T45" s="342">
        <f>IF(SUM(AG45:AG48)&gt;=1,1,0)</f>
        <v>0</v>
      </c>
      <c r="U45" s="340"/>
      <c r="V45" s="340"/>
      <c r="W45" s="246"/>
      <c r="X45" s="246"/>
      <c r="Y45" s="246"/>
      <c r="Z45" s="91"/>
      <c r="AA45" s="32"/>
      <c r="AB45" s="213"/>
      <c r="AC45" s="213"/>
      <c r="AD45" s="13"/>
      <c r="AE45" s="91"/>
      <c r="AF45" s="91"/>
      <c r="AG45" s="342">
        <f>IF(COUNTA(H46:N46)&gt;=7,1,0)</f>
        <v>0</v>
      </c>
      <c r="AH45" s="342"/>
      <c r="AI45" s="342"/>
      <c r="AJ45" s="342"/>
      <c r="AK45" s="342">
        <v>1</v>
      </c>
      <c r="AL45" s="91"/>
      <c r="AM45" s="91"/>
      <c r="AN45" s="91"/>
      <c r="AO45" s="91"/>
      <c r="AP45" s="91"/>
      <c r="AQ45" s="91"/>
    </row>
    <row r="46" spans="1:43" s="214" customFormat="1" ht="13.5" thickBot="1">
      <c r="A46" s="344"/>
      <c r="B46" s="346"/>
      <c r="C46" s="355"/>
      <c r="D46" s="356"/>
      <c r="E46" s="352"/>
      <c r="F46" s="353"/>
      <c r="G46" s="354"/>
      <c r="H46" s="179"/>
      <c r="I46" s="179"/>
      <c r="J46" s="179"/>
      <c r="K46" s="179"/>
      <c r="L46" s="179"/>
      <c r="M46" s="179"/>
      <c r="N46" s="179"/>
      <c r="O46" s="210"/>
      <c r="P46" s="210"/>
      <c r="Q46" s="210"/>
      <c r="R46" s="211"/>
      <c r="S46" s="356"/>
      <c r="T46" s="344"/>
      <c r="U46" s="341"/>
      <c r="V46" s="341"/>
      <c r="W46" s="248"/>
      <c r="X46" s="248"/>
      <c r="Y46" s="248"/>
      <c r="Z46" s="91"/>
      <c r="AA46" s="32"/>
      <c r="AB46" s="213"/>
      <c r="AC46" s="213"/>
      <c r="AD46" s="13"/>
      <c r="AE46" s="91"/>
      <c r="AF46" s="91"/>
      <c r="AG46" s="343"/>
      <c r="AH46" s="343"/>
      <c r="AI46" s="343"/>
      <c r="AJ46" s="343"/>
      <c r="AK46" s="343"/>
      <c r="AL46" s="91"/>
      <c r="AM46" s="91"/>
      <c r="AN46" s="91"/>
      <c r="AO46" s="91"/>
      <c r="AP46" s="91"/>
      <c r="AQ46" s="91"/>
    </row>
    <row r="47" spans="1:43" s="214" customFormat="1">
      <c r="A47" s="328"/>
      <c r="B47" s="347"/>
      <c r="C47" s="342">
        <v>6</v>
      </c>
      <c r="D47" s="342">
        <v>6</v>
      </c>
      <c r="E47" s="349" t="s">
        <v>322</v>
      </c>
      <c r="F47" s="350"/>
      <c r="G47" s="351"/>
      <c r="H47" s="216">
        <v>1</v>
      </c>
      <c r="I47" s="216" t="s">
        <v>150</v>
      </c>
      <c r="J47" s="216" t="s">
        <v>151</v>
      </c>
      <c r="K47" s="216" t="s">
        <v>152</v>
      </c>
      <c r="L47" s="216">
        <v>3</v>
      </c>
      <c r="M47" s="216">
        <v>4</v>
      </c>
      <c r="N47" s="218"/>
      <c r="O47" s="218"/>
      <c r="P47" s="218"/>
      <c r="Q47" s="218"/>
      <c r="R47" s="219"/>
      <c r="S47" s="342">
        <f>COUNTA(H48:R48)</f>
        <v>0</v>
      </c>
      <c r="T47" s="328"/>
      <c r="U47" s="340"/>
      <c r="V47" s="340"/>
      <c r="W47" s="246"/>
      <c r="X47" s="246"/>
      <c r="Y47" s="246"/>
      <c r="Z47" s="91"/>
      <c r="AA47" s="32"/>
      <c r="AB47" s="213"/>
      <c r="AC47" s="213"/>
      <c r="AD47" s="13"/>
      <c r="AE47" s="91"/>
      <c r="AF47" s="91"/>
      <c r="AG47" s="342">
        <f>IF(COUNTA(H48:M48)&gt;=6,1,0)</f>
        <v>0</v>
      </c>
      <c r="AH47" s="342"/>
      <c r="AI47" s="342"/>
      <c r="AJ47" s="342"/>
      <c r="AK47" s="342">
        <v>1</v>
      </c>
      <c r="AL47" s="91"/>
      <c r="AM47" s="91"/>
      <c r="AN47" s="91"/>
      <c r="AO47" s="91"/>
      <c r="AP47" s="91"/>
      <c r="AQ47" s="91"/>
    </row>
    <row r="48" spans="1:43" s="214" customFormat="1" ht="13.5" thickBot="1">
      <c r="A48" s="343"/>
      <c r="B48" s="348"/>
      <c r="C48" s="355"/>
      <c r="D48" s="356"/>
      <c r="E48" s="352"/>
      <c r="F48" s="353"/>
      <c r="G48" s="354"/>
      <c r="H48" s="179"/>
      <c r="I48" s="179"/>
      <c r="J48" s="179"/>
      <c r="K48" s="179"/>
      <c r="L48" s="179"/>
      <c r="M48" s="179"/>
      <c r="N48" s="210"/>
      <c r="O48" s="210"/>
      <c r="P48" s="210"/>
      <c r="Q48" s="210"/>
      <c r="R48" s="211"/>
      <c r="S48" s="356"/>
      <c r="T48" s="343"/>
      <c r="U48" s="341"/>
      <c r="V48" s="341"/>
      <c r="W48" s="248"/>
      <c r="X48" s="248"/>
      <c r="Y48" s="248"/>
      <c r="Z48" s="91"/>
      <c r="AA48" s="32"/>
      <c r="AB48" s="213"/>
      <c r="AC48" s="213"/>
      <c r="AD48" s="13"/>
      <c r="AE48" s="91"/>
      <c r="AF48" s="91"/>
      <c r="AG48" s="343"/>
      <c r="AH48" s="343"/>
      <c r="AI48" s="343"/>
      <c r="AJ48" s="343"/>
      <c r="AK48" s="343"/>
      <c r="AL48" s="91"/>
      <c r="AM48" s="91"/>
      <c r="AN48" s="91"/>
      <c r="AO48" s="91"/>
      <c r="AP48" s="91"/>
      <c r="AQ48" s="91"/>
    </row>
    <row r="49" spans="1:43" s="214" customFormat="1">
      <c r="A49" s="342">
        <f>A45+1</f>
        <v>3</v>
      </c>
      <c r="B49" s="381" t="str">
        <f>DenStatus!C31</f>
        <v>Duty in God in Action</v>
      </c>
      <c r="C49" s="342">
        <v>4</v>
      </c>
      <c r="D49" s="342">
        <v>6</v>
      </c>
      <c r="E49" s="216">
        <v>1</v>
      </c>
      <c r="F49" s="216">
        <v>2</v>
      </c>
      <c r="G49" s="216">
        <v>3</v>
      </c>
      <c r="H49" s="216">
        <v>4</v>
      </c>
      <c r="I49" s="216">
        <v>5</v>
      </c>
      <c r="J49" s="216">
        <v>6</v>
      </c>
      <c r="K49" s="217"/>
      <c r="L49" s="201"/>
      <c r="M49" s="201"/>
      <c r="N49" s="201"/>
      <c r="O49" s="201"/>
      <c r="P49" s="201"/>
      <c r="Q49" s="201"/>
      <c r="R49" s="221"/>
      <c r="S49" s="342">
        <f>COUNTA(E50:R50)</f>
        <v>0</v>
      </c>
      <c r="T49" s="342">
        <f>IF(SUM(AG49:AJ50)&gt;=AK49,1,0)</f>
        <v>0</v>
      </c>
      <c r="U49" s="340"/>
      <c r="V49" s="340"/>
      <c r="W49" s="246"/>
      <c r="X49" s="246"/>
      <c r="Y49" s="246"/>
      <c r="Z49" s="91"/>
      <c r="AA49" s="32"/>
      <c r="AB49" s="213"/>
      <c r="AC49" s="213"/>
      <c r="AD49" s="13"/>
      <c r="AE49" s="91"/>
      <c r="AF49" s="91"/>
      <c r="AG49" s="342">
        <f>IF(COUNTA(E50:F50)&gt;=2,1,0)</f>
        <v>0</v>
      </c>
      <c r="AH49" s="342">
        <f>IF(COUNTA(G50:J50)&gt;=2,1,0)</f>
        <v>0</v>
      </c>
      <c r="AI49" s="342"/>
      <c r="AJ49" s="342"/>
      <c r="AK49" s="342">
        <v>2</v>
      </c>
      <c r="AL49" s="91"/>
      <c r="AM49" s="91"/>
      <c r="AN49" s="91"/>
      <c r="AO49" s="91"/>
      <c r="AP49" s="91"/>
      <c r="AQ49" s="91"/>
    </row>
    <row r="50" spans="1:43" s="214" customFormat="1" ht="13.5" thickBot="1">
      <c r="A50" s="380"/>
      <c r="B50" s="383"/>
      <c r="C50" s="384"/>
      <c r="D50" s="356"/>
      <c r="E50" s="179"/>
      <c r="F50" s="179"/>
      <c r="G50" s="179"/>
      <c r="H50" s="179"/>
      <c r="I50" s="179"/>
      <c r="J50" s="179"/>
      <c r="K50" s="209"/>
      <c r="L50" s="210"/>
      <c r="M50" s="210"/>
      <c r="N50" s="210"/>
      <c r="O50" s="210"/>
      <c r="P50" s="210"/>
      <c r="Q50" s="210"/>
      <c r="R50" s="211"/>
      <c r="S50" s="380"/>
      <c r="T50" s="380"/>
      <c r="U50" s="378"/>
      <c r="V50" s="378"/>
      <c r="W50" s="246"/>
      <c r="X50" s="246"/>
      <c r="Y50" s="246"/>
      <c r="Z50" s="91"/>
      <c r="AA50" s="32"/>
      <c r="AB50" s="213"/>
      <c r="AC50" s="213"/>
      <c r="AD50" s="13"/>
      <c r="AE50" s="91"/>
      <c r="AF50" s="91"/>
      <c r="AG50" s="343"/>
      <c r="AH50" s="343"/>
      <c r="AI50" s="343"/>
      <c r="AJ50" s="343"/>
      <c r="AK50" s="343"/>
      <c r="AL50" s="91"/>
      <c r="AM50" s="91"/>
      <c r="AN50" s="91"/>
      <c r="AO50" s="91"/>
      <c r="AP50" s="91"/>
      <c r="AQ50" s="91"/>
    </row>
    <row r="51" spans="1:43" s="214" customFormat="1">
      <c r="A51" s="342">
        <f>A49+1</f>
        <v>4</v>
      </c>
      <c r="B51" s="381" t="str">
        <f>DenStatus!C32</f>
        <v>Scouting Adventure</v>
      </c>
      <c r="C51" s="342">
        <v>15</v>
      </c>
      <c r="D51" s="342">
        <v>17</v>
      </c>
      <c r="E51" s="219" t="s">
        <v>169</v>
      </c>
      <c r="F51" s="219" t="s">
        <v>170</v>
      </c>
      <c r="G51" s="219" t="s">
        <v>171</v>
      </c>
      <c r="H51" s="194" t="s">
        <v>212</v>
      </c>
      <c r="I51" s="194" t="s">
        <v>213</v>
      </c>
      <c r="J51" s="194" t="s">
        <v>150</v>
      </c>
      <c r="K51" s="221" t="s">
        <v>151</v>
      </c>
      <c r="L51" s="194" t="s">
        <v>152</v>
      </c>
      <c r="M51" s="194" t="s">
        <v>153</v>
      </c>
      <c r="N51" s="194" t="s">
        <v>154</v>
      </c>
      <c r="O51" s="221" t="s">
        <v>155</v>
      </c>
      <c r="P51" s="221" t="s">
        <v>156</v>
      </c>
      <c r="Q51" s="221" t="s">
        <v>157</v>
      </c>
      <c r="R51" s="194">
        <v>4</v>
      </c>
      <c r="S51" s="342">
        <f>SUM(COUNTA(E52:R52)+COUNTA(E54:R54))</f>
        <v>0</v>
      </c>
      <c r="T51" s="342">
        <f>IF(SUM(AG51:AJ54)&gt;=AK51,1,0)</f>
        <v>0</v>
      </c>
      <c r="U51" s="340"/>
      <c r="V51" s="340"/>
      <c r="W51" s="246"/>
      <c r="X51" s="246"/>
      <c r="Y51" s="246"/>
      <c r="Z51" s="91"/>
      <c r="AA51" s="32"/>
      <c r="AB51" s="213"/>
      <c r="AC51" s="213"/>
      <c r="AD51" s="13"/>
      <c r="AE51" s="91"/>
      <c r="AF51" s="91"/>
      <c r="AG51" s="342">
        <f>IF(COUNTA(E52:G52)&gt;=3,1,0)</f>
        <v>0</v>
      </c>
      <c r="AH51" s="342">
        <f>IF((COUNTA(J52:R52)+COUNTA(E54:G54))&gt;=12,1,0)</f>
        <v>0</v>
      </c>
      <c r="AI51" s="342"/>
      <c r="AJ51" s="342"/>
      <c r="AK51" s="342">
        <v>2</v>
      </c>
      <c r="AL51" s="91"/>
      <c r="AM51" s="91"/>
      <c r="AN51" s="91"/>
      <c r="AO51" s="91"/>
      <c r="AP51" s="91"/>
      <c r="AQ51" s="91"/>
    </row>
    <row r="52" spans="1:43" s="214" customFormat="1">
      <c r="A52" s="379"/>
      <c r="B52" s="382"/>
      <c r="C52" s="379"/>
      <c r="D52" s="379"/>
      <c r="E52" s="158"/>
      <c r="F52" s="158"/>
      <c r="G52" s="158"/>
      <c r="H52" s="5"/>
      <c r="I52" s="5"/>
      <c r="J52" s="5"/>
      <c r="K52" s="5"/>
      <c r="L52" s="5"/>
      <c r="M52" s="5"/>
      <c r="N52" s="5"/>
      <c r="O52" s="5"/>
      <c r="P52" s="5"/>
      <c r="Q52" s="5"/>
      <c r="R52" s="5"/>
      <c r="S52" s="379"/>
      <c r="T52" s="379"/>
      <c r="U52" s="385"/>
      <c r="V52" s="385"/>
      <c r="W52" s="246"/>
      <c r="X52" s="246"/>
      <c r="Y52" s="246"/>
      <c r="Z52" s="91"/>
      <c r="AA52" s="32"/>
      <c r="AB52" s="213"/>
      <c r="AC52" s="213"/>
      <c r="AD52" s="13"/>
      <c r="AE52" s="91"/>
      <c r="AF52" s="91"/>
      <c r="AG52" s="328"/>
      <c r="AH52" s="328"/>
      <c r="AI52" s="328"/>
      <c r="AJ52" s="328"/>
      <c r="AK52" s="328"/>
      <c r="AL52" s="91"/>
      <c r="AM52" s="91"/>
      <c r="AN52" s="91"/>
      <c r="AO52" s="91"/>
      <c r="AP52" s="91"/>
      <c r="AQ52" s="91"/>
    </row>
    <row r="53" spans="1:43" s="214" customFormat="1">
      <c r="A53" s="379"/>
      <c r="B53" s="382"/>
      <c r="C53" s="379"/>
      <c r="D53" s="379"/>
      <c r="E53" s="222" t="s">
        <v>200</v>
      </c>
      <c r="F53" s="113" t="s">
        <v>201</v>
      </c>
      <c r="G53" s="113">
        <v>6</v>
      </c>
      <c r="H53" s="195"/>
      <c r="I53" s="159"/>
      <c r="J53" s="159"/>
      <c r="K53" s="159"/>
      <c r="L53" s="159"/>
      <c r="M53" s="159"/>
      <c r="N53" s="159"/>
      <c r="O53" s="159"/>
      <c r="P53" s="159"/>
      <c r="Q53" s="159"/>
      <c r="R53" s="160"/>
      <c r="S53" s="379"/>
      <c r="T53" s="379"/>
      <c r="U53" s="385"/>
      <c r="V53" s="385"/>
      <c r="W53" s="246"/>
      <c r="X53" s="246"/>
      <c r="Y53" s="246"/>
      <c r="Z53" s="91"/>
      <c r="AA53" s="32"/>
      <c r="AB53" s="213"/>
      <c r="AC53" s="213"/>
      <c r="AD53" s="13"/>
      <c r="AE53" s="91"/>
      <c r="AF53" s="91"/>
      <c r="AG53" s="328"/>
      <c r="AH53" s="328"/>
      <c r="AI53" s="328"/>
      <c r="AJ53" s="328"/>
      <c r="AK53" s="328"/>
      <c r="AL53" s="91"/>
      <c r="AM53" s="91"/>
      <c r="AN53" s="91"/>
      <c r="AO53" s="91"/>
      <c r="AP53" s="91"/>
      <c r="AQ53" s="91"/>
    </row>
    <row r="54" spans="1:43" s="214" customFormat="1" ht="13.5" thickBot="1">
      <c r="A54" s="380"/>
      <c r="B54" s="383"/>
      <c r="C54" s="384"/>
      <c r="D54" s="356"/>
      <c r="E54" s="179"/>
      <c r="F54" s="265"/>
      <c r="G54" s="265"/>
      <c r="H54" s="209"/>
      <c r="I54" s="210"/>
      <c r="J54" s="210"/>
      <c r="K54" s="210"/>
      <c r="L54" s="210"/>
      <c r="M54" s="210"/>
      <c r="N54" s="210"/>
      <c r="O54" s="210"/>
      <c r="P54" s="210"/>
      <c r="Q54" s="210"/>
      <c r="R54" s="211"/>
      <c r="S54" s="380"/>
      <c r="T54" s="380"/>
      <c r="U54" s="378"/>
      <c r="V54" s="378"/>
      <c r="W54" s="246"/>
      <c r="X54" s="246"/>
      <c r="Y54" s="246"/>
      <c r="Z54" s="91"/>
      <c r="AA54" s="226"/>
      <c r="AB54" s="213"/>
      <c r="AC54" s="213"/>
      <c r="AD54" s="13"/>
      <c r="AE54" s="91"/>
      <c r="AF54" s="91"/>
      <c r="AG54" s="343"/>
      <c r="AH54" s="343"/>
      <c r="AI54" s="343"/>
      <c r="AJ54" s="343"/>
      <c r="AK54" s="343"/>
      <c r="AL54" s="91"/>
      <c r="AM54" s="91"/>
      <c r="AN54" s="91"/>
      <c r="AO54" s="91"/>
      <c r="AP54" s="91"/>
      <c r="AQ54" s="91"/>
    </row>
    <row r="55" spans="1:43" s="214" customFormat="1">
      <c r="A55" s="220"/>
      <c r="B55" s="262" t="s">
        <v>238</v>
      </c>
      <c r="C55" s="101">
        <f>IF(SUM(T43:T54)&gt;=4,"X",0)</f>
        <v>0</v>
      </c>
      <c r="D55" s="223" t="s">
        <v>284</v>
      </c>
      <c r="E55" s="55"/>
      <c r="F55" s="55"/>
      <c r="G55" s="55"/>
      <c r="H55" s="55"/>
      <c r="I55" s="55"/>
      <c r="J55" s="55"/>
      <c r="K55" s="55"/>
      <c r="L55" s="55"/>
      <c r="M55" s="55"/>
      <c r="N55" s="55"/>
      <c r="O55" s="55"/>
      <c r="P55" s="55"/>
      <c r="Q55" s="55"/>
      <c r="R55" s="55"/>
      <c r="S55" s="55"/>
      <c r="T55" s="55"/>
      <c r="U55" s="224"/>
      <c r="V55" s="225"/>
      <c r="W55" s="225"/>
      <c r="X55" s="225"/>
      <c r="Y55" s="225"/>
      <c r="Z55" s="91"/>
      <c r="AA55" s="226"/>
      <c r="AB55" s="213"/>
      <c r="AC55" s="213"/>
      <c r="AD55" s="13"/>
      <c r="AE55" s="91"/>
      <c r="AF55" s="91"/>
      <c r="AG55" s="91"/>
      <c r="AH55" s="91"/>
      <c r="AI55" s="91"/>
      <c r="AJ55" s="91"/>
      <c r="AK55" s="91"/>
      <c r="AL55" s="91"/>
      <c r="AM55" s="91"/>
      <c r="AN55" s="91"/>
      <c r="AO55" s="91"/>
      <c r="AP55" s="91"/>
      <c r="AQ55" s="91"/>
    </row>
    <row r="56" spans="1:43" s="214" customFormat="1">
      <c r="A56" s="91"/>
      <c r="B56" s="106"/>
      <c r="C56" s="55"/>
      <c r="D56" s="52"/>
      <c r="E56" s="52"/>
      <c r="F56" s="52"/>
      <c r="G56" s="52"/>
      <c r="H56" s="52"/>
      <c r="I56" s="52"/>
      <c r="J56" s="52"/>
      <c r="K56" s="52"/>
      <c r="L56" s="52"/>
      <c r="M56" s="52"/>
      <c r="N56" s="52"/>
      <c r="O56" s="52"/>
      <c r="P56" s="52"/>
      <c r="Q56" s="52"/>
      <c r="R56" s="52"/>
      <c r="S56" s="91"/>
      <c r="T56" s="91"/>
      <c r="U56" s="91"/>
      <c r="V56" s="91"/>
      <c r="W56" s="91"/>
      <c r="X56" s="91"/>
      <c r="Y56" s="91"/>
      <c r="Z56" s="91"/>
      <c r="AA56" s="32"/>
      <c r="AB56" s="213"/>
      <c r="AC56" s="213"/>
      <c r="AD56" s="13"/>
      <c r="AE56" s="91"/>
      <c r="AF56" s="91"/>
      <c r="AG56" s="253" t="s">
        <v>216</v>
      </c>
      <c r="AH56" s="309"/>
      <c r="AI56" s="309"/>
      <c r="AJ56" s="309"/>
      <c r="AK56" s="93"/>
      <c r="AL56" s="91"/>
      <c r="AM56" s="91"/>
      <c r="AN56" s="91"/>
      <c r="AO56" s="91"/>
      <c r="AP56" s="91"/>
      <c r="AQ56" s="91"/>
    </row>
    <row r="57" spans="1:43" s="214" customFormat="1">
      <c r="A57" s="96" t="s">
        <v>214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32"/>
      <c r="AB57" s="213"/>
      <c r="AC57" s="213"/>
      <c r="AD57" s="13"/>
      <c r="AE57" s="91"/>
      <c r="AF57" s="91"/>
      <c r="AG57" s="220" t="s">
        <v>26</v>
      </c>
      <c r="AH57" s="310"/>
      <c r="AI57" s="310"/>
      <c r="AJ57" s="310"/>
      <c r="AK57" s="311"/>
      <c r="AL57" s="91"/>
      <c r="AM57" s="91"/>
      <c r="AN57" s="91"/>
      <c r="AO57" s="91"/>
      <c r="AP57" s="91"/>
      <c r="AQ57" s="91"/>
    </row>
    <row r="58" spans="1:43" s="214" customFormat="1">
      <c r="A58" s="49" t="s">
        <v>5</v>
      </c>
      <c r="B58" s="49"/>
      <c r="C58" s="49" t="s">
        <v>7</v>
      </c>
      <c r="D58" s="49"/>
      <c r="E58" s="227" t="s">
        <v>33</v>
      </c>
      <c r="F58" s="105"/>
      <c r="G58" s="105"/>
      <c r="H58" s="105"/>
      <c r="I58" s="105"/>
      <c r="J58" s="105"/>
      <c r="K58" s="105"/>
      <c r="L58" s="105"/>
      <c r="M58" s="105"/>
      <c r="N58" s="105"/>
      <c r="O58" s="105"/>
      <c r="P58" s="105"/>
      <c r="Q58" s="105"/>
      <c r="R58" s="105"/>
      <c r="S58" s="365" t="s">
        <v>4</v>
      </c>
      <c r="T58" s="366"/>
      <c r="U58" s="366"/>
      <c r="V58" s="367"/>
      <c r="W58" s="242"/>
      <c r="X58" s="242"/>
      <c r="Y58" s="242"/>
      <c r="Z58" s="91"/>
      <c r="AA58" s="226"/>
      <c r="AB58" s="213"/>
      <c r="AC58" s="213"/>
      <c r="AD58" s="13"/>
      <c r="AE58" s="91"/>
      <c r="AF58" s="91"/>
      <c r="AG58" s="119" t="s">
        <v>34</v>
      </c>
      <c r="AH58" s="119" t="s">
        <v>48</v>
      </c>
      <c r="AI58" s="119" t="s">
        <v>165</v>
      </c>
      <c r="AJ58" s="119" t="s">
        <v>211</v>
      </c>
      <c r="AK58" s="119" t="s">
        <v>1</v>
      </c>
      <c r="AL58" s="91"/>
      <c r="AM58" s="91"/>
      <c r="AN58" s="91"/>
      <c r="AO58" s="91"/>
      <c r="AP58" s="91"/>
      <c r="AQ58" s="91"/>
    </row>
    <row r="59" spans="1:43" s="214" customFormat="1">
      <c r="A59" s="50" t="s">
        <v>43</v>
      </c>
      <c r="B59" s="49" t="s">
        <v>40</v>
      </c>
      <c r="C59" s="50" t="s">
        <v>46</v>
      </c>
      <c r="D59" s="228" t="s">
        <v>16</v>
      </c>
      <c r="E59" s="51">
        <v>1</v>
      </c>
      <c r="F59" s="294"/>
      <c r="G59" s="117"/>
      <c r="H59" s="117"/>
      <c r="I59" s="117"/>
      <c r="J59" s="117"/>
      <c r="K59" s="117"/>
      <c r="L59" s="117"/>
      <c r="M59" s="117"/>
      <c r="N59" s="117"/>
      <c r="O59" s="117"/>
      <c r="P59" s="117"/>
      <c r="Q59" s="117"/>
      <c r="R59" s="117"/>
      <c r="S59" s="50" t="s">
        <v>2</v>
      </c>
      <c r="T59" s="50" t="s">
        <v>31</v>
      </c>
      <c r="U59" s="50" t="s">
        <v>24</v>
      </c>
      <c r="V59" s="50" t="s">
        <v>66</v>
      </c>
      <c r="W59" s="55"/>
      <c r="X59" s="55"/>
      <c r="Y59" s="55"/>
      <c r="Z59" s="91"/>
      <c r="AA59" s="226"/>
      <c r="AB59" s="213"/>
      <c r="AC59" s="213"/>
      <c r="AD59" s="13"/>
      <c r="AE59" s="91"/>
      <c r="AF59" s="91"/>
      <c r="AG59" s="148" t="s">
        <v>49</v>
      </c>
      <c r="AH59" s="148" t="s">
        <v>49</v>
      </c>
      <c r="AI59" s="148" t="s">
        <v>49</v>
      </c>
      <c r="AJ59" s="148" t="s">
        <v>49</v>
      </c>
      <c r="AK59" s="148" t="s">
        <v>50</v>
      </c>
      <c r="AL59" s="91"/>
      <c r="AM59" s="91"/>
      <c r="AN59" s="91"/>
      <c r="AO59" s="91"/>
      <c r="AP59" s="91"/>
      <c r="AQ59" s="91"/>
    </row>
    <row r="60" spans="1:43" s="214" customFormat="1" ht="25.5">
      <c r="A60" s="113">
        <v>1</v>
      </c>
      <c r="B60" s="114" t="str">
        <f>DenStatus!C36</f>
        <v>Be Active Den Member for 6 months</v>
      </c>
      <c r="C60" s="113">
        <v>1</v>
      </c>
      <c r="D60" s="229">
        <v>1</v>
      </c>
      <c r="E60" s="158"/>
      <c r="F60" s="229"/>
      <c r="G60" s="230"/>
      <c r="H60" s="230"/>
      <c r="I60" s="230"/>
      <c r="J60" s="230"/>
      <c r="K60" s="230"/>
      <c r="L60" s="230"/>
      <c r="M60" s="230"/>
      <c r="N60" s="230"/>
      <c r="O60" s="230"/>
      <c r="P60" s="230"/>
      <c r="Q60" s="230"/>
      <c r="R60" s="230"/>
      <c r="S60" s="113">
        <f>COUNTA(E60:R60)</f>
        <v>0</v>
      </c>
      <c r="T60" s="113">
        <f>IF(SUM(AG60:AJ60)&gt;=AK60,1,0)</f>
        <v>0</v>
      </c>
      <c r="U60" s="188"/>
      <c r="V60" s="188"/>
      <c r="W60" s="246"/>
      <c r="X60" s="246"/>
      <c r="Y60" s="246"/>
      <c r="Z60" s="91"/>
      <c r="AA60" s="32"/>
      <c r="AB60" s="213"/>
      <c r="AC60" s="213"/>
      <c r="AD60" s="13"/>
      <c r="AE60" s="91"/>
      <c r="AF60" s="91"/>
      <c r="AG60" s="113">
        <f>IF(S60&gt;=C60,1,0)</f>
        <v>0</v>
      </c>
      <c r="AH60" s="113"/>
      <c r="AI60" s="113"/>
      <c r="AJ60" s="113"/>
      <c r="AK60" s="113">
        <v>1</v>
      </c>
      <c r="AL60" s="91"/>
      <c r="AM60" s="91"/>
      <c r="AN60" s="91"/>
      <c r="AO60" s="91"/>
      <c r="AP60" s="91"/>
      <c r="AQ60" s="91"/>
    </row>
    <row r="61" spans="1:43" s="214" customFormat="1" ht="13.5" customHeight="1">
      <c r="A61" s="50">
        <v>2</v>
      </c>
      <c r="B61" s="49" t="str">
        <f>DenStatus!C37</f>
        <v>Child Protection</v>
      </c>
      <c r="C61" s="50">
        <v>1</v>
      </c>
      <c r="D61" s="294">
        <v>1</v>
      </c>
      <c r="E61" s="5"/>
      <c r="F61" s="294"/>
      <c r="G61" s="117"/>
      <c r="H61" s="117"/>
      <c r="I61" s="117"/>
      <c r="J61" s="117"/>
      <c r="K61" s="117"/>
      <c r="L61" s="117"/>
      <c r="M61" s="117"/>
      <c r="N61" s="117"/>
      <c r="O61" s="117"/>
      <c r="P61" s="117"/>
      <c r="Q61" s="117"/>
      <c r="R61" s="117"/>
      <c r="S61" s="50">
        <f>COUNTA(E61:R61)</f>
        <v>0</v>
      </c>
      <c r="T61" s="50">
        <f>IF(SUM(AG61:AJ61)&gt;=AK61,1,0)</f>
        <v>0</v>
      </c>
      <c r="U61" s="13"/>
      <c r="V61" s="13"/>
      <c r="W61" s="249"/>
      <c r="X61" s="249"/>
      <c r="Y61" s="249"/>
      <c r="Z61" s="91"/>
      <c r="AA61" s="32"/>
      <c r="AB61" s="213"/>
      <c r="AC61" s="213"/>
      <c r="AD61" s="13"/>
      <c r="AE61" s="91"/>
      <c r="AF61" s="91"/>
      <c r="AG61" s="50">
        <f>IF(S61&gt;=C61,1,0)</f>
        <v>0</v>
      </c>
      <c r="AH61" s="50"/>
      <c r="AI61" s="50"/>
      <c r="AJ61" s="50"/>
      <c r="AK61" s="50">
        <v>1</v>
      </c>
      <c r="AL61" s="91"/>
      <c r="AM61" s="91"/>
      <c r="AN61" s="91"/>
      <c r="AO61" s="91"/>
      <c r="AP61" s="91"/>
      <c r="AQ61" s="91"/>
    </row>
    <row r="62" spans="1:43" s="214" customFormat="1" ht="12.75" customHeight="1" thickBot="1">
      <c r="A62" s="267">
        <v>3</v>
      </c>
      <c r="B62" s="215" t="str">
        <f>DenStatus!C38</f>
        <v>Cyber Chip</v>
      </c>
      <c r="C62" s="267">
        <v>1</v>
      </c>
      <c r="D62" s="268">
        <v>1</v>
      </c>
      <c r="E62" s="179"/>
      <c r="F62" s="268"/>
      <c r="G62" s="269"/>
      <c r="H62" s="269"/>
      <c r="I62" s="269"/>
      <c r="J62" s="269"/>
      <c r="K62" s="269"/>
      <c r="L62" s="269"/>
      <c r="M62" s="269"/>
      <c r="N62" s="269"/>
      <c r="O62" s="269"/>
      <c r="P62" s="269"/>
      <c r="Q62" s="269"/>
      <c r="R62" s="269"/>
      <c r="S62" s="267">
        <f>COUNTA(E62:R62)</f>
        <v>0</v>
      </c>
      <c r="T62" s="267">
        <f>IF(SUM(AG62:AJ62)&gt;=AK62,1,0)</f>
        <v>0</v>
      </c>
      <c r="U62" s="270"/>
      <c r="V62" s="270"/>
      <c r="W62" s="249"/>
      <c r="X62" s="249"/>
      <c r="Y62" s="249"/>
      <c r="Z62" s="91"/>
      <c r="AA62" s="32"/>
      <c r="AB62" s="213"/>
      <c r="AC62" s="213"/>
      <c r="AD62" s="13"/>
      <c r="AE62" s="91"/>
      <c r="AF62" s="91"/>
      <c r="AG62" s="50">
        <f>IF(S62&gt;=C62,1,0)</f>
        <v>0</v>
      </c>
      <c r="AH62" s="50"/>
      <c r="AI62" s="50"/>
      <c r="AJ62" s="50"/>
      <c r="AK62" s="50">
        <v>1</v>
      </c>
      <c r="AL62" s="91"/>
      <c r="AM62" s="91"/>
      <c r="AN62" s="91"/>
      <c r="AO62" s="91"/>
      <c r="AP62" s="91"/>
      <c r="AQ62" s="271"/>
    </row>
    <row r="63" spans="1:43" s="214" customFormat="1" ht="12.75" customHeight="1" thickTop="1">
      <c r="A63" s="266"/>
      <c r="B63" s="262" t="s">
        <v>239</v>
      </c>
      <c r="C63" s="101">
        <f>IF(SUM(T60:T62)&gt;=3,"X",0)</f>
        <v>0</v>
      </c>
      <c r="D63" s="223" t="s">
        <v>284</v>
      </c>
      <c r="E63" s="52"/>
      <c r="F63" s="55"/>
      <c r="G63" s="55"/>
      <c r="H63" s="55"/>
      <c r="I63" s="55"/>
      <c r="J63" s="55"/>
      <c r="K63" s="55"/>
      <c r="L63" s="55"/>
      <c r="M63" s="55"/>
      <c r="N63" s="55"/>
      <c r="O63" s="55"/>
      <c r="P63" s="55"/>
      <c r="Q63" s="55"/>
      <c r="R63" s="55"/>
      <c r="S63" s="55"/>
      <c r="T63" s="55"/>
      <c r="U63" s="224"/>
      <c r="V63" s="225"/>
      <c r="W63" s="225"/>
      <c r="X63" s="249"/>
      <c r="Y63" s="249"/>
      <c r="Z63" s="91"/>
      <c r="AA63" s="2"/>
      <c r="AB63" s="3"/>
      <c r="AC63" s="3"/>
      <c r="AD63" s="186"/>
      <c r="AE63" s="91"/>
      <c r="AF63" s="91"/>
      <c r="AG63" s="91"/>
      <c r="AH63" s="91"/>
      <c r="AI63" s="91"/>
      <c r="AJ63" s="91"/>
      <c r="AK63" s="91"/>
      <c r="AL63" s="91"/>
      <c r="AM63" s="91"/>
      <c r="AN63" s="119" t="s">
        <v>246</v>
      </c>
      <c r="AO63" s="106"/>
      <c r="AP63" s="106"/>
      <c r="AQ63" s="276" t="s">
        <v>248</v>
      </c>
    </row>
    <row r="64" spans="1:43">
      <c r="A64" s="95"/>
      <c r="B64" s="95"/>
      <c r="C64" s="95"/>
      <c r="D64" s="95"/>
      <c r="E64" s="95"/>
      <c r="F64" s="95"/>
      <c r="G64" s="95"/>
      <c r="H64" s="95"/>
      <c r="I64" s="95"/>
      <c r="J64" s="95"/>
      <c r="K64" s="95"/>
      <c r="L64" s="95"/>
      <c r="M64" s="95"/>
      <c r="N64" s="95"/>
      <c r="O64" s="95"/>
      <c r="P64" s="95"/>
      <c r="Q64" s="95"/>
      <c r="R64" s="95"/>
      <c r="S64" s="95"/>
      <c r="T64" s="95"/>
      <c r="U64" s="95"/>
      <c r="V64" s="95"/>
      <c r="W64" s="119" t="s">
        <v>65</v>
      </c>
      <c r="X64" s="369" t="s">
        <v>252</v>
      </c>
      <c r="Y64" s="370"/>
      <c r="Z64" s="95"/>
      <c r="AA64" s="2"/>
      <c r="AB64" s="3"/>
      <c r="AC64" s="3"/>
      <c r="AD64" s="186"/>
      <c r="AE64" s="95"/>
      <c r="AF64" s="95"/>
      <c r="AG64" s="253" t="s">
        <v>234</v>
      </c>
      <c r="AH64" s="309"/>
      <c r="AI64" s="309"/>
      <c r="AJ64" s="305"/>
      <c r="AK64" s="306"/>
      <c r="AL64" s="95"/>
      <c r="AM64" s="95"/>
      <c r="AN64" s="252" t="s">
        <v>267</v>
      </c>
      <c r="AO64" s="106"/>
      <c r="AP64" s="106"/>
      <c r="AQ64" s="277" t="s">
        <v>256</v>
      </c>
    </row>
    <row r="65" spans="1:43">
      <c r="A65" s="96" t="s">
        <v>240</v>
      </c>
      <c r="B65" s="95"/>
      <c r="C65" s="95"/>
      <c r="D65" s="95"/>
      <c r="E65" s="95"/>
      <c r="F65" s="95"/>
      <c r="G65" s="95"/>
      <c r="H65" s="95"/>
      <c r="I65" s="95"/>
      <c r="J65" s="95"/>
      <c r="K65" s="95"/>
      <c r="L65" s="95"/>
      <c r="M65" s="95"/>
      <c r="N65" s="95"/>
      <c r="O65" s="95"/>
      <c r="P65" s="95"/>
      <c r="Q65" s="95"/>
      <c r="R65" s="95"/>
      <c r="S65" s="95"/>
      <c r="T65" s="95"/>
      <c r="U65" s="95"/>
      <c r="V65" s="95"/>
      <c r="W65" s="191" t="s">
        <v>269</v>
      </c>
      <c r="X65" s="371"/>
      <c r="Y65" s="372"/>
      <c r="Z65" s="95"/>
      <c r="AA65" s="2"/>
      <c r="AB65" s="3"/>
      <c r="AC65" s="3"/>
      <c r="AD65" s="186"/>
      <c r="AE65" s="95"/>
      <c r="AF65" s="95"/>
      <c r="AG65" s="184" t="s">
        <v>26</v>
      </c>
      <c r="AH65" s="307"/>
      <c r="AI65" s="307"/>
      <c r="AJ65" s="307"/>
      <c r="AK65" s="308"/>
      <c r="AL65" s="119" t="s">
        <v>242</v>
      </c>
      <c r="AM65" s="253" t="s">
        <v>243</v>
      </c>
      <c r="AN65" s="252" t="s">
        <v>270</v>
      </c>
      <c r="AO65" s="119" t="s">
        <v>266</v>
      </c>
      <c r="AP65" s="281" t="s">
        <v>268</v>
      </c>
      <c r="AQ65" s="280" t="s">
        <v>257</v>
      </c>
    </row>
    <row r="66" spans="1:43">
      <c r="A66" s="49" t="s">
        <v>55</v>
      </c>
      <c r="B66" s="135"/>
      <c r="C66" s="49" t="s">
        <v>56</v>
      </c>
      <c r="D66" s="135"/>
      <c r="E66" s="138" t="s">
        <v>33</v>
      </c>
      <c r="F66" s="143"/>
      <c r="G66" s="143"/>
      <c r="H66" s="143"/>
      <c r="I66" s="143"/>
      <c r="J66" s="143"/>
      <c r="K66" s="143"/>
      <c r="L66" s="143"/>
      <c r="M66" s="143"/>
      <c r="N66" s="143"/>
      <c r="O66" s="143"/>
      <c r="P66" s="143"/>
      <c r="Q66" s="143"/>
      <c r="R66" s="143"/>
      <c r="S66" s="365" t="s">
        <v>58</v>
      </c>
      <c r="T66" s="366"/>
      <c r="U66" s="366"/>
      <c r="V66" s="367"/>
      <c r="W66" s="257" t="s">
        <v>247</v>
      </c>
      <c r="X66" s="373"/>
      <c r="Y66" s="374"/>
      <c r="Z66" s="95"/>
      <c r="AA66" s="2"/>
      <c r="AB66" s="3"/>
      <c r="AC66" s="3"/>
      <c r="AD66" s="186"/>
      <c r="AE66" s="95"/>
      <c r="AF66" s="95"/>
      <c r="AG66" s="157" t="s">
        <v>34</v>
      </c>
      <c r="AH66" s="119" t="s">
        <v>48</v>
      </c>
      <c r="AI66" s="119" t="s">
        <v>165</v>
      </c>
      <c r="AJ66" s="119" t="s">
        <v>211</v>
      </c>
      <c r="AK66" s="157" t="s">
        <v>1</v>
      </c>
      <c r="AL66" s="252" t="s">
        <v>65</v>
      </c>
      <c r="AM66" s="223" t="s">
        <v>65</v>
      </c>
      <c r="AN66" s="254" t="s">
        <v>250</v>
      </c>
      <c r="AO66" s="252" t="s">
        <v>242</v>
      </c>
      <c r="AP66" s="282" t="s">
        <v>243</v>
      </c>
      <c r="AQ66" s="280" t="s">
        <v>258</v>
      </c>
    </row>
    <row r="67" spans="1:43" ht="13.5" thickBot="1">
      <c r="A67" s="136" t="s">
        <v>43</v>
      </c>
      <c r="B67" s="135" t="s">
        <v>40</v>
      </c>
      <c r="C67" s="136" t="s">
        <v>46</v>
      </c>
      <c r="D67" s="136" t="s">
        <v>16</v>
      </c>
      <c r="E67" s="295"/>
      <c r="F67" s="175"/>
      <c r="G67" s="175"/>
      <c r="H67" s="175"/>
      <c r="I67" s="175"/>
      <c r="J67" s="175"/>
      <c r="K67" s="175"/>
      <c r="L67" s="175"/>
      <c r="M67" s="175"/>
      <c r="N67" s="175"/>
      <c r="O67" s="175"/>
      <c r="P67" s="175"/>
      <c r="Q67" s="175"/>
      <c r="R67" s="175"/>
      <c r="S67" s="136" t="s">
        <v>2</v>
      </c>
      <c r="T67" s="136" t="s">
        <v>31</v>
      </c>
      <c r="U67" s="136" t="s">
        <v>24</v>
      </c>
      <c r="V67" s="50" t="s">
        <v>66</v>
      </c>
      <c r="W67" s="101" t="s">
        <v>249</v>
      </c>
      <c r="X67" s="250" t="s">
        <v>242</v>
      </c>
      <c r="Y67" s="250" t="s">
        <v>243</v>
      </c>
      <c r="Z67" s="95"/>
      <c r="AA67" s="2"/>
      <c r="AB67" s="3"/>
      <c r="AC67" s="3"/>
      <c r="AD67" s="186"/>
      <c r="AE67" s="95"/>
      <c r="AF67" s="95"/>
      <c r="AG67" s="251" t="s">
        <v>49</v>
      </c>
      <c r="AH67" s="148" t="s">
        <v>49</v>
      </c>
      <c r="AI67" s="148" t="s">
        <v>49</v>
      </c>
      <c r="AJ67" s="251" t="s">
        <v>49</v>
      </c>
      <c r="AK67" s="251" t="s">
        <v>50</v>
      </c>
      <c r="AL67" s="148" t="s">
        <v>245</v>
      </c>
      <c r="AM67" s="220" t="s">
        <v>245</v>
      </c>
      <c r="AN67" s="148" t="s">
        <v>251</v>
      </c>
      <c r="AO67" s="148" t="s">
        <v>65</v>
      </c>
      <c r="AP67" s="279" t="s">
        <v>65</v>
      </c>
      <c r="AQ67" s="280" t="s">
        <v>307</v>
      </c>
    </row>
    <row r="68" spans="1:43" ht="14.25" thickTop="1" thickBot="1">
      <c r="A68" s="357">
        <v>1</v>
      </c>
      <c r="B68" s="395" t="str">
        <f>DenStatus!C42</f>
        <v>Adventures in Science</v>
      </c>
      <c r="C68" s="361">
        <v>6</v>
      </c>
      <c r="D68" s="361">
        <v>11</v>
      </c>
      <c r="E68" s="136">
        <v>1</v>
      </c>
      <c r="F68" s="136">
        <v>2</v>
      </c>
      <c r="G68" s="50" t="s">
        <v>154</v>
      </c>
      <c r="H68" s="50" t="s">
        <v>155</v>
      </c>
      <c r="I68" s="50" t="s">
        <v>156</v>
      </c>
      <c r="J68" s="50" t="s">
        <v>157</v>
      </c>
      <c r="K68" s="50" t="s">
        <v>158</v>
      </c>
      <c r="L68" s="50" t="s">
        <v>159</v>
      </c>
      <c r="M68" s="50" t="s">
        <v>160</v>
      </c>
      <c r="N68" s="50" t="s">
        <v>161</v>
      </c>
      <c r="O68" s="50" t="s">
        <v>162</v>
      </c>
      <c r="P68" s="195"/>
      <c r="Q68" s="159"/>
      <c r="R68" s="159"/>
      <c r="S68" s="357">
        <f>COUNTA(E69:R69)</f>
        <v>0</v>
      </c>
      <c r="T68" s="357">
        <f>IF(SUM(AG68:AJ69)&gt;=AK68,1,0)</f>
        <v>0</v>
      </c>
      <c r="U68" s="377"/>
      <c r="V68" s="377"/>
      <c r="W68" s="402" t="str">
        <f>IF(AN68&gt;1,"ERROR",IF(AN68=1,"OK",""))</f>
        <v/>
      </c>
      <c r="X68" s="364"/>
      <c r="Y68" s="364"/>
      <c r="Z68" s="95"/>
      <c r="AA68" s="2"/>
      <c r="AB68" s="3"/>
      <c r="AC68" s="3"/>
      <c r="AD68" s="186"/>
      <c r="AE68" s="95"/>
      <c r="AF68" s="95"/>
      <c r="AG68" s="357">
        <f>IF(COUNTA(E69:F69)&gt;=2,1,0)</f>
        <v>0</v>
      </c>
      <c r="AH68" s="357">
        <f>IF(COUNTA(G69:O69)&gt;=4,1,0)</f>
        <v>0</v>
      </c>
      <c r="AI68" s="357"/>
      <c r="AJ68" s="357"/>
      <c r="AK68" s="357">
        <v>2</v>
      </c>
      <c r="AL68" s="357">
        <f>COUNTA(X68)</f>
        <v>0</v>
      </c>
      <c r="AM68" s="357">
        <f>COUNTA(Y68)</f>
        <v>0</v>
      </c>
      <c r="AN68" s="357">
        <f>SUM(AL68:AM69)</f>
        <v>0</v>
      </c>
      <c r="AO68" s="357">
        <f>IF(AN68&gt;1,0,IF(T68+AL68=2,1,0))</f>
        <v>0</v>
      </c>
      <c r="AP68" s="358">
        <f>IF(AN68&gt;1,0,IF(T68+AM68=2,1,0))</f>
        <v>0</v>
      </c>
      <c r="AQ68" s="278" t="s">
        <v>255</v>
      </c>
    </row>
    <row r="69" spans="1:43" ht="14.25" thickTop="1" thickBot="1">
      <c r="A69" s="394"/>
      <c r="B69" s="348"/>
      <c r="C69" s="343"/>
      <c r="D69" s="343"/>
      <c r="E69" s="179"/>
      <c r="F69" s="179"/>
      <c r="G69" s="179"/>
      <c r="H69" s="179"/>
      <c r="I69" s="179"/>
      <c r="J69" s="179"/>
      <c r="K69" s="179"/>
      <c r="L69" s="179"/>
      <c r="M69" s="179"/>
      <c r="N69" s="179"/>
      <c r="O69" s="179"/>
      <c r="P69" s="196"/>
      <c r="Q69" s="197"/>
      <c r="R69" s="197"/>
      <c r="S69" s="394"/>
      <c r="T69" s="394"/>
      <c r="U69" s="376"/>
      <c r="V69" s="376"/>
      <c r="W69" s="403"/>
      <c r="X69" s="368"/>
      <c r="Y69" s="363"/>
      <c r="Z69" s="95"/>
      <c r="AA69" s="2"/>
      <c r="AB69" s="3"/>
      <c r="AC69" s="3"/>
      <c r="AD69" s="186"/>
      <c r="AE69" s="95"/>
      <c r="AF69" s="95"/>
      <c r="AG69" s="343"/>
      <c r="AH69" s="343"/>
      <c r="AI69" s="343"/>
      <c r="AJ69" s="343"/>
      <c r="AK69" s="343"/>
      <c r="AL69" s="343"/>
      <c r="AM69" s="343"/>
      <c r="AN69" s="343"/>
      <c r="AO69" s="343"/>
      <c r="AP69" s="359"/>
      <c r="AQ69" s="278" t="s">
        <v>244</v>
      </c>
    </row>
    <row r="70" spans="1:43" ht="14.25" thickTop="1" thickBot="1">
      <c r="A70" s="360">
        <f>A68+1</f>
        <v>2</v>
      </c>
      <c r="B70" s="381" t="str">
        <f>DenStatus!C43</f>
        <v>Aquanaut</v>
      </c>
      <c r="C70" s="342">
        <v>6</v>
      </c>
      <c r="D70" s="342">
        <v>9</v>
      </c>
      <c r="E70" s="181">
        <v>1</v>
      </c>
      <c r="F70" s="181">
        <v>2</v>
      </c>
      <c r="G70" s="181">
        <v>3</v>
      </c>
      <c r="H70" s="181">
        <v>4</v>
      </c>
      <c r="I70" s="181">
        <v>5</v>
      </c>
      <c r="J70" s="181">
        <v>6</v>
      </c>
      <c r="K70" s="181">
        <v>7</v>
      </c>
      <c r="L70" s="181">
        <v>8</v>
      </c>
      <c r="M70" s="181">
        <v>9</v>
      </c>
      <c r="N70" s="198"/>
      <c r="O70" s="199"/>
      <c r="P70" s="199"/>
      <c r="Q70" s="199"/>
      <c r="R70" s="199"/>
      <c r="S70" s="360">
        <f>COUNTA(E71:R71)</f>
        <v>0</v>
      </c>
      <c r="T70" s="360">
        <f>IF(SUM(AG70:AJ71)&gt;=AK70,1,0)</f>
        <v>0</v>
      </c>
      <c r="U70" s="375"/>
      <c r="V70" s="375"/>
      <c r="W70" s="402" t="str">
        <f>IF(AN70&gt;1,"ERROR",IF(AN70=1,"OK",""))</f>
        <v/>
      </c>
      <c r="X70" s="362"/>
      <c r="Y70" s="362"/>
      <c r="Z70" s="95"/>
      <c r="AA70" s="32"/>
      <c r="AB70" s="3"/>
      <c r="AC70" s="3"/>
      <c r="AD70" s="186"/>
      <c r="AE70" s="95"/>
      <c r="AF70" s="95"/>
      <c r="AG70" s="360">
        <f>IF(COUNTA(E71:H71)&gt;=4,1,0)</f>
        <v>0</v>
      </c>
      <c r="AH70" s="342">
        <f>IF(COUNTA(I71:M71)&gt;=2,1,0)</f>
        <v>0</v>
      </c>
      <c r="AI70" s="360"/>
      <c r="AJ70" s="360"/>
      <c r="AK70" s="360">
        <v>2</v>
      </c>
      <c r="AL70" s="360">
        <f>COUNTA(X70)</f>
        <v>0</v>
      </c>
      <c r="AM70" s="360">
        <f>COUNTA(Y70)</f>
        <v>0</v>
      </c>
      <c r="AN70" s="360">
        <f>SUM(AL70:AM71)</f>
        <v>0</v>
      </c>
      <c r="AO70" s="360">
        <f>IF(AN70&gt;1,0,IF(T70+AL70=2,1,0))</f>
        <v>0</v>
      </c>
      <c r="AP70" s="408">
        <f>IF(AN70&gt;1,0,IF(T70+AM70=2,1,0))</f>
        <v>0</v>
      </c>
      <c r="AQ70" s="291"/>
    </row>
    <row r="71" spans="1:43" ht="13.5" thickBot="1">
      <c r="A71" s="394"/>
      <c r="B71" s="396"/>
      <c r="C71" s="394"/>
      <c r="D71" s="394"/>
      <c r="E71" s="179"/>
      <c r="F71" s="179"/>
      <c r="G71" s="179"/>
      <c r="H71" s="179"/>
      <c r="I71" s="179"/>
      <c r="J71" s="179"/>
      <c r="K71" s="179"/>
      <c r="L71" s="179"/>
      <c r="M71" s="179"/>
      <c r="N71" s="196"/>
      <c r="O71" s="197"/>
      <c r="P71" s="197"/>
      <c r="Q71" s="197"/>
      <c r="R71" s="197"/>
      <c r="S71" s="394"/>
      <c r="T71" s="394"/>
      <c r="U71" s="376"/>
      <c r="V71" s="376"/>
      <c r="W71" s="403"/>
      <c r="X71" s="368"/>
      <c r="Y71" s="363"/>
      <c r="Z71" s="95"/>
      <c r="AA71" s="32"/>
      <c r="AB71" s="3"/>
      <c r="AC71" s="3"/>
      <c r="AD71" s="186"/>
      <c r="AE71" s="95"/>
      <c r="AF71" s="95"/>
      <c r="AG71" s="343"/>
      <c r="AH71" s="343"/>
      <c r="AI71" s="343"/>
      <c r="AJ71" s="343"/>
      <c r="AK71" s="343"/>
      <c r="AL71" s="343"/>
      <c r="AM71" s="343"/>
      <c r="AN71" s="343"/>
      <c r="AO71" s="343"/>
      <c r="AP71" s="409"/>
      <c r="AQ71" s="290"/>
    </row>
    <row r="72" spans="1:43" ht="13.5" thickBot="1">
      <c r="A72" s="360">
        <f>A70+1</f>
        <v>3</v>
      </c>
      <c r="B72" s="381" t="str">
        <f>DenStatus!C44</f>
        <v>Art Explosion</v>
      </c>
      <c r="C72" s="342">
        <v>4</v>
      </c>
      <c r="D72" s="342">
        <v>9</v>
      </c>
      <c r="E72" s="181">
        <v>1</v>
      </c>
      <c r="F72" s="181">
        <v>2</v>
      </c>
      <c r="G72" s="182" t="s">
        <v>154</v>
      </c>
      <c r="H72" s="182" t="s">
        <v>155</v>
      </c>
      <c r="I72" s="182" t="s">
        <v>156</v>
      </c>
      <c r="J72" s="182" t="s">
        <v>157</v>
      </c>
      <c r="K72" s="182" t="s">
        <v>158</v>
      </c>
      <c r="L72" s="182" t="s">
        <v>159</v>
      </c>
      <c r="M72" s="182" t="s">
        <v>160</v>
      </c>
      <c r="N72" s="200"/>
      <c r="O72" s="201"/>
      <c r="P72" s="201"/>
      <c r="Q72" s="201"/>
      <c r="R72" s="201"/>
      <c r="S72" s="360">
        <f>COUNTA(E73:R73)</f>
        <v>0</v>
      </c>
      <c r="T72" s="360">
        <f>IF(SUM(AG72:AJ73)&gt;=AK72,1,0)</f>
        <v>0</v>
      </c>
      <c r="U72" s="375"/>
      <c r="V72" s="375"/>
      <c r="W72" s="402" t="str">
        <f>IF(AN72&gt;1,"ERROR",IF(AN72=1,"OK",""))</f>
        <v/>
      </c>
      <c r="X72" s="362"/>
      <c r="Y72" s="362"/>
      <c r="Z72" s="95"/>
      <c r="AA72" s="2"/>
      <c r="AB72" s="3"/>
      <c r="AC72" s="3"/>
      <c r="AD72" s="186"/>
      <c r="AE72" s="95"/>
      <c r="AF72" s="95"/>
      <c r="AG72" s="360">
        <f>IF(COUNTA(E73:F73)&gt;=2,1,0)</f>
        <v>0</v>
      </c>
      <c r="AH72" s="360">
        <f>IF(COUNTA(G73:M73)&gt;=2,1,0)</f>
        <v>0</v>
      </c>
      <c r="AI72" s="360"/>
      <c r="AJ72" s="360"/>
      <c r="AK72" s="360">
        <v>2</v>
      </c>
      <c r="AL72" s="360">
        <f>COUNTA(X72)</f>
        <v>0</v>
      </c>
      <c r="AM72" s="360">
        <f>COUNTA(Y72)</f>
        <v>0</v>
      </c>
      <c r="AN72" s="360">
        <f>SUM(AL72:AM73)</f>
        <v>0</v>
      </c>
      <c r="AO72" s="360">
        <f>IF(AN72&gt;1,0,IF(T72+AL72=2,1,0))</f>
        <v>0</v>
      </c>
      <c r="AP72" s="360">
        <f>IF(AN72&gt;1,0,IF(T72+AM72=2,1,0))</f>
        <v>0</v>
      </c>
      <c r="AQ72" s="95"/>
    </row>
    <row r="73" spans="1:43" ht="13.5" thickBot="1">
      <c r="A73" s="394"/>
      <c r="B73" s="396"/>
      <c r="C73" s="394"/>
      <c r="D73" s="394"/>
      <c r="E73" s="179"/>
      <c r="F73" s="179"/>
      <c r="G73" s="179"/>
      <c r="H73" s="179"/>
      <c r="I73" s="179"/>
      <c r="J73" s="179"/>
      <c r="K73" s="179"/>
      <c r="L73" s="179"/>
      <c r="M73" s="179"/>
      <c r="N73" s="202"/>
      <c r="O73" s="312"/>
      <c r="P73" s="312"/>
      <c r="Q73" s="312"/>
      <c r="R73" s="312"/>
      <c r="S73" s="394"/>
      <c r="T73" s="394"/>
      <c r="U73" s="376"/>
      <c r="V73" s="376"/>
      <c r="W73" s="403"/>
      <c r="X73" s="368"/>
      <c r="Y73" s="363"/>
      <c r="Z73" s="95"/>
      <c r="AA73" s="2"/>
      <c r="AB73" s="3"/>
      <c r="AC73" s="3"/>
      <c r="AD73" s="186"/>
      <c r="AE73" s="95"/>
      <c r="AF73" s="95"/>
      <c r="AG73" s="343"/>
      <c r="AH73" s="343"/>
      <c r="AI73" s="343"/>
      <c r="AJ73" s="343"/>
      <c r="AK73" s="343"/>
      <c r="AL73" s="343"/>
      <c r="AM73" s="343"/>
      <c r="AN73" s="343"/>
      <c r="AO73" s="343"/>
      <c r="AP73" s="343"/>
      <c r="AQ73" s="95"/>
    </row>
    <row r="74" spans="1:43" ht="13.5" thickBot="1">
      <c r="A74" s="360">
        <f>A72+1</f>
        <v>4</v>
      </c>
      <c r="B74" s="381" t="str">
        <f>DenStatus!C45</f>
        <v>Aware and Care</v>
      </c>
      <c r="C74" s="342">
        <v>5</v>
      </c>
      <c r="D74" s="342">
        <v>11</v>
      </c>
      <c r="E74" s="182">
        <v>1</v>
      </c>
      <c r="F74" s="182">
        <v>2</v>
      </c>
      <c r="G74" s="182">
        <v>3</v>
      </c>
      <c r="H74" s="182" t="s">
        <v>163</v>
      </c>
      <c r="I74" s="182" t="s">
        <v>164</v>
      </c>
      <c r="J74" s="182" t="s">
        <v>179</v>
      </c>
      <c r="K74" s="182" t="s">
        <v>180</v>
      </c>
      <c r="L74" s="182" t="s">
        <v>181</v>
      </c>
      <c r="M74" s="182" t="s">
        <v>182</v>
      </c>
      <c r="N74" s="182" t="s">
        <v>183</v>
      </c>
      <c r="O74" s="182" t="s">
        <v>184</v>
      </c>
      <c r="P74" s="201"/>
      <c r="Q74" s="201"/>
      <c r="R74" s="201"/>
      <c r="S74" s="360">
        <f>COUNTA(E75:R75)</f>
        <v>0</v>
      </c>
      <c r="T74" s="360">
        <f>IF(SUM(AG74:AJ75)&gt;=AK74,1,0)</f>
        <v>0</v>
      </c>
      <c r="U74" s="375"/>
      <c r="V74" s="375"/>
      <c r="W74" s="402" t="str">
        <f>IF(AN74&gt;1,"ERROR",IF(AN74=1,"OK",""))</f>
        <v/>
      </c>
      <c r="X74" s="362"/>
      <c r="Y74" s="362"/>
      <c r="Z74" s="95"/>
      <c r="AA74" s="2"/>
      <c r="AB74" s="3"/>
      <c r="AC74" s="3"/>
      <c r="AD74" s="186"/>
      <c r="AE74" s="95"/>
      <c r="AF74" s="95"/>
      <c r="AG74" s="360">
        <f>IF(COUNTA(E75:G75)&gt;=3,1,0)</f>
        <v>0</v>
      </c>
      <c r="AH74" s="360">
        <f>IF(COUNTA(H75:O75)&gt;=2,1,0)</f>
        <v>0</v>
      </c>
      <c r="AI74" s="360"/>
      <c r="AJ74" s="360"/>
      <c r="AK74" s="360">
        <v>2</v>
      </c>
      <c r="AL74" s="360">
        <f>COUNTA(X74)</f>
        <v>0</v>
      </c>
      <c r="AM74" s="360">
        <f>COUNTA(Y74)</f>
        <v>0</v>
      </c>
      <c r="AN74" s="360">
        <f>SUM(AL74:AM75)</f>
        <v>0</v>
      </c>
      <c r="AO74" s="360">
        <f>IF(AN74&gt;1,0,IF(T74+AL74=2,1,0))</f>
        <v>0</v>
      </c>
      <c r="AP74" s="360">
        <f>IF(AN74&gt;1,0,IF(T74+AM74=2,1,0))</f>
        <v>0</v>
      </c>
      <c r="AQ74" s="95"/>
    </row>
    <row r="75" spans="1:43" ht="13.5" thickBot="1">
      <c r="A75" s="394"/>
      <c r="B75" s="396"/>
      <c r="C75" s="394"/>
      <c r="D75" s="394"/>
      <c r="E75" s="179"/>
      <c r="F75" s="179"/>
      <c r="G75" s="179"/>
      <c r="H75" s="179"/>
      <c r="I75" s="179"/>
      <c r="J75" s="179"/>
      <c r="K75" s="179"/>
      <c r="L75" s="179"/>
      <c r="M75" s="179"/>
      <c r="N75" s="179"/>
      <c r="O75" s="179"/>
      <c r="P75" s="312"/>
      <c r="Q75" s="312"/>
      <c r="R75" s="312"/>
      <c r="S75" s="394"/>
      <c r="T75" s="394"/>
      <c r="U75" s="376"/>
      <c r="V75" s="376"/>
      <c r="W75" s="403"/>
      <c r="X75" s="368"/>
      <c r="Y75" s="363"/>
      <c r="Z75" s="95"/>
      <c r="AA75" s="2"/>
      <c r="AB75" s="3"/>
      <c r="AC75" s="3"/>
      <c r="AD75" s="186"/>
      <c r="AE75" s="95"/>
      <c r="AF75" s="95"/>
      <c r="AG75" s="343"/>
      <c r="AH75" s="343"/>
      <c r="AI75" s="343"/>
      <c r="AJ75" s="343"/>
      <c r="AK75" s="343"/>
      <c r="AL75" s="343"/>
      <c r="AM75" s="343"/>
      <c r="AN75" s="343"/>
      <c r="AO75" s="343"/>
      <c r="AP75" s="343"/>
      <c r="AQ75" s="95"/>
    </row>
    <row r="76" spans="1:43" ht="13.5" thickBot="1">
      <c r="A76" s="360">
        <f>A74+1</f>
        <v>5</v>
      </c>
      <c r="B76" s="381" t="str">
        <f>DenStatus!C46</f>
        <v>Build It</v>
      </c>
      <c r="C76" s="342">
        <v>4</v>
      </c>
      <c r="D76" s="342">
        <v>4</v>
      </c>
      <c r="E76" s="181">
        <v>1</v>
      </c>
      <c r="F76" s="181">
        <v>2</v>
      </c>
      <c r="G76" s="181">
        <v>3</v>
      </c>
      <c r="H76" s="181">
        <v>4</v>
      </c>
      <c r="I76" s="198"/>
      <c r="J76" s="199"/>
      <c r="K76" s="199"/>
      <c r="L76" s="199"/>
      <c r="M76" s="199"/>
      <c r="N76" s="199"/>
      <c r="O76" s="199"/>
      <c r="P76" s="199"/>
      <c r="Q76" s="199"/>
      <c r="R76" s="199"/>
      <c r="S76" s="360">
        <f>COUNTA(E77:R77)</f>
        <v>0</v>
      </c>
      <c r="T76" s="360">
        <f>IF(SUM(AG76:AJ77)&gt;=AK76,1,0)</f>
        <v>0</v>
      </c>
      <c r="U76" s="375"/>
      <c r="V76" s="375"/>
      <c r="W76" s="402" t="str">
        <f>IF(AN76&gt;1,"ERROR",IF(AN76=1,"OK",""))</f>
        <v/>
      </c>
      <c r="X76" s="362"/>
      <c r="Y76" s="362"/>
      <c r="Z76" s="95"/>
      <c r="AA76" s="2"/>
      <c r="AB76" s="3"/>
      <c r="AC76" s="3"/>
      <c r="AD76" s="186"/>
      <c r="AE76" s="95"/>
      <c r="AF76" s="95"/>
      <c r="AG76" s="360">
        <f>IF(COUNTA(E77:H77)&gt;=4,1,0)</f>
        <v>0</v>
      </c>
      <c r="AH76" s="360"/>
      <c r="AI76" s="360"/>
      <c r="AJ76" s="360"/>
      <c r="AK76" s="360">
        <v>1</v>
      </c>
      <c r="AL76" s="360">
        <f>COUNTA(X76)</f>
        <v>0</v>
      </c>
      <c r="AM76" s="360">
        <f>COUNTA(Y76)</f>
        <v>0</v>
      </c>
      <c r="AN76" s="360">
        <f>SUM(AL76:AM77)</f>
        <v>0</v>
      </c>
      <c r="AO76" s="360">
        <f>IF(AN76&gt;1,0,IF(T76+AL76=2,1,0))</f>
        <v>0</v>
      </c>
      <c r="AP76" s="360">
        <f>IF(AN76&gt;1,0,IF(T76+AM76=2,1,0))</f>
        <v>0</v>
      </c>
      <c r="AQ76" s="95"/>
    </row>
    <row r="77" spans="1:43" ht="13.5" thickBot="1">
      <c r="A77" s="394"/>
      <c r="B77" s="396"/>
      <c r="C77" s="394"/>
      <c r="D77" s="394"/>
      <c r="E77" s="179"/>
      <c r="F77" s="179"/>
      <c r="G77" s="179"/>
      <c r="H77" s="179"/>
      <c r="I77" s="196"/>
      <c r="J77" s="197"/>
      <c r="K77" s="197"/>
      <c r="L77" s="197"/>
      <c r="M77" s="197"/>
      <c r="N77" s="197"/>
      <c r="O77" s="197"/>
      <c r="P77" s="197"/>
      <c r="Q77" s="197"/>
      <c r="R77" s="197"/>
      <c r="S77" s="394"/>
      <c r="T77" s="394"/>
      <c r="U77" s="376"/>
      <c r="V77" s="376"/>
      <c r="W77" s="403"/>
      <c r="X77" s="368"/>
      <c r="Y77" s="363"/>
      <c r="Z77" s="95"/>
      <c r="AA77" s="2"/>
      <c r="AB77" s="3"/>
      <c r="AC77" s="3"/>
      <c r="AD77" s="186"/>
      <c r="AE77" s="95"/>
      <c r="AF77" s="95"/>
      <c r="AG77" s="343"/>
      <c r="AH77" s="343"/>
      <c r="AI77" s="343"/>
      <c r="AJ77" s="343"/>
      <c r="AK77" s="343"/>
      <c r="AL77" s="343"/>
      <c r="AM77" s="343"/>
      <c r="AN77" s="343"/>
      <c r="AO77" s="343"/>
      <c r="AP77" s="343"/>
      <c r="AQ77" s="95"/>
    </row>
    <row r="78" spans="1:43" ht="13.5" thickBot="1">
      <c r="A78" s="360">
        <f>A76+1</f>
        <v>6</v>
      </c>
      <c r="B78" s="381" t="str">
        <f>DenStatus!C47</f>
        <v>Build My Own Hero</v>
      </c>
      <c r="C78" s="342">
        <v>4</v>
      </c>
      <c r="D78" s="342">
        <v>6</v>
      </c>
      <c r="E78" s="181">
        <v>1</v>
      </c>
      <c r="F78" s="181">
        <v>2</v>
      </c>
      <c r="G78" s="181">
        <v>3</v>
      </c>
      <c r="H78" s="181">
        <v>4</v>
      </c>
      <c r="I78" s="181">
        <v>5</v>
      </c>
      <c r="J78" s="181">
        <v>6</v>
      </c>
      <c r="K78" s="198"/>
      <c r="L78" s="199"/>
      <c r="M78" s="199"/>
      <c r="N78" s="199"/>
      <c r="O78" s="199"/>
      <c r="P78" s="199"/>
      <c r="Q78" s="199"/>
      <c r="R78" s="199"/>
      <c r="S78" s="360">
        <f>COUNTA(E79:R79)</f>
        <v>0</v>
      </c>
      <c r="T78" s="360">
        <f>IF(SUM(AG78:AJ79)&gt;=AK78,1,0)</f>
        <v>0</v>
      </c>
      <c r="U78" s="375"/>
      <c r="V78" s="375"/>
      <c r="W78" s="402" t="str">
        <f>IF(AN78&gt;1,"ERROR",IF(AN78=1,"OK",""))</f>
        <v/>
      </c>
      <c r="X78" s="362"/>
      <c r="Y78" s="362"/>
      <c r="Z78" s="95"/>
      <c r="AA78" s="2"/>
      <c r="AB78" s="3"/>
      <c r="AC78" s="3"/>
      <c r="AD78" s="186"/>
      <c r="AE78" s="95"/>
      <c r="AF78" s="95"/>
      <c r="AG78" s="360">
        <f>IF(COUNTA(E79:G79)&gt;=3,1,0)</f>
        <v>0</v>
      </c>
      <c r="AH78" s="360">
        <f>IF(COUNTA(H79:J79)&gt;=1,1,0)</f>
        <v>0</v>
      </c>
      <c r="AI78" s="360"/>
      <c r="AJ78" s="360"/>
      <c r="AK78" s="360">
        <v>2</v>
      </c>
      <c r="AL78" s="360">
        <f>COUNTA(X78)</f>
        <v>0</v>
      </c>
      <c r="AM78" s="360">
        <f>COUNTA(Y78)</f>
        <v>0</v>
      </c>
      <c r="AN78" s="360">
        <f>SUM(AL78:AM79)</f>
        <v>0</v>
      </c>
      <c r="AO78" s="360">
        <f>IF(AN78&gt;1,0,IF(T78+AL78=2,1,0))</f>
        <v>0</v>
      </c>
      <c r="AP78" s="360">
        <f>IF(AN78&gt;1,0,IF(T78+AM78=2,1,0))</f>
        <v>0</v>
      </c>
      <c r="AQ78" s="95"/>
    </row>
    <row r="79" spans="1:43" ht="13.5" thickBot="1">
      <c r="A79" s="394"/>
      <c r="B79" s="396"/>
      <c r="C79" s="394"/>
      <c r="D79" s="394"/>
      <c r="E79" s="179"/>
      <c r="F79" s="179"/>
      <c r="G79" s="179"/>
      <c r="H79" s="179"/>
      <c r="I79" s="179"/>
      <c r="J79" s="179"/>
      <c r="K79" s="196"/>
      <c r="L79" s="197"/>
      <c r="M79" s="197"/>
      <c r="N79" s="197"/>
      <c r="O79" s="197"/>
      <c r="P79" s="197"/>
      <c r="Q79" s="197"/>
      <c r="R79" s="197"/>
      <c r="S79" s="394"/>
      <c r="T79" s="394"/>
      <c r="U79" s="376"/>
      <c r="V79" s="376"/>
      <c r="W79" s="403"/>
      <c r="X79" s="368"/>
      <c r="Y79" s="363"/>
      <c r="Z79" s="95"/>
      <c r="AA79" s="2"/>
      <c r="AB79" s="3"/>
      <c r="AC79" s="3"/>
      <c r="AD79" s="186"/>
      <c r="AE79" s="95"/>
      <c r="AF79" s="95"/>
      <c r="AG79" s="343"/>
      <c r="AH79" s="343"/>
      <c r="AI79" s="343"/>
      <c r="AJ79" s="343"/>
      <c r="AK79" s="343"/>
      <c r="AL79" s="343"/>
      <c r="AM79" s="343"/>
      <c r="AN79" s="343"/>
      <c r="AO79" s="343"/>
      <c r="AP79" s="343"/>
      <c r="AQ79" s="95"/>
    </row>
    <row r="80" spans="1:43" ht="13.5" thickBot="1">
      <c r="A80" s="360">
        <f>A78+1</f>
        <v>7</v>
      </c>
      <c r="B80" s="381" t="str">
        <f>DenStatus!C48</f>
        <v>Castaway</v>
      </c>
      <c r="C80" s="342">
        <v>6</v>
      </c>
      <c r="D80" s="342">
        <v>7</v>
      </c>
      <c r="E80" s="182" t="s">
        <v>169</v>
      </c>
      <c r="F80" s="182" t="s">
        <v>170</v>
      </c>
      <c r="G80" s="182" t="s">
        <v>171</v>
      </c>
      <c r="H80" s="182" t="s">
        <v>150</v>
      </c>
      <c r="I80" s="182" t="s">
        <v>151</v>
      </c>
      <c r="J80" s="182" t="s">
        <v>152</v>
      </c>
      <c r="K80" s="182" t="s">
        <v>153</v>
      </c>
      <c r="L80" s="199"/>
      <c r="M80" s="199"/>
      <c r="N80" s="199"/>
      <c r="O80" s="199"/>
      <c r="P80" s="199"/>
      <c r="Q80" s="199"/>
      <c r="R80" s="199"/>
      <c r="S80" s="360">
        <f>COUNTA(E81:R81)</f>
        <v>0</v>
      </c>
      <c r="T80" s="360">
        <f>IF(SUM(AG80:AJ81)&gt;=AK80,1,0)</f>
        <v>0</v>
      </c>
      <c r="U80" s="375"/>
      <c r="V80" s="375"/>
      <c r="W80" s="402" t="str">
        <f>IF(AN80&gt;1,"ERROR",IF(AN80=1,"OK",""))</f>
        <v/>
      </c>
      <c r="X80" s="362"/>
      <c r="Y80" s="362"/>
      <c r="Z80" s="95"/>
      <c r="AA80" s="2"/>
      <c r="AB80" s="3"/>
      <c r="AC80" s="3"/>
      <c r="AD80" s="186"/>
      <c r="AE80" s="95"/>
      <c r="AF80" s="95"/>
      <c r="AG80" s="360">
        <f>IF(COUNTA(E81)&gt;=1,1,0)</f>
        <v>0</v>
      </c>
      <c r="AH80" s="360">
        <f>IF(COUNTA(F81:G81)&gt;=1,1,0)</f>
        <v>0</v>
      </c>
      <c r="AI80" s="360">
        <f>IF(COUNTA(H81:K81)&gt;=4,1,0)</f>
        <v>0</v>
      </c>
      <c r="AJ80" s="360"/>
      <c r="AK80" s="360">
        <v>3</v>
      </c>
      <c r="AL80" s="360">
        <f>COUNTA(X80)</f>
        <v>0</v>
      </c>
      <c r="AM80" s="360">
        <f>COUNTA(Y80)</f>
        <v>0</v>
      </c>
      <c r="AN80" s="360">
        <f>SUM(AL80:AM81)</f>
        <v>0</v>
      </c>
      <c r="AO80" s="360">
        <f>IF(AN80&gt;1,0,IF(T80+AL80=2,1,0))</f>
        <v>0</v>
      </c>
      <c r="AP80" s="360">
        <f>IF(AN80&gt;1,0,IF(T80+AM80=2,1,0))</f>
        <v>0</v>
      </c>
      <c r="AQ80" s="95"/>
    </row>
    <row r="81" spans="1:43" ht="13.5" thickBot="1">
      <c r="A81" s="394"/>
      <c r="B81" s="396"/>
      <c r="C81" s="394"/>
      <c r="D81" s="394"/>
      <c r="E81" s="179"/>
      <c r="F81" s="179"/>
      <c r="G81" s="179"/>
      <c r="H81" s="179"/>
      <c r="I81" s="179"/>
      <c r="J81" s="179"/>
      <c r="K81" s="179"/>
      <c r="L81" s="197"/>
      <c r="M81" s="197"/>
      <c r="N81" s="197"/>
      <c r="O81" s="197"/>
      <c r="P81" s="197"/>
      <c r="Q81" s="197"/>
      <c r="R81" s="197"/>
      <c r="S81" s="394"/>
      <c r="T81" s="394"/>
      <c r="U81" s="376"/>
      <c r="V81" s="376"/>
      <c r="W81" s="403"/>
      <c r="X81" s="368"/>
      <c r="Y81" s="363"/>
      <c r="Z81" s="95"/>
      <c r="AA81" s="2"/>
      <c r="AB81" s="3"/>
      <c r="AC81" s="3"/>
      <c r="AD81" s="186"/>
      <c r="AE81" s="95"/>
      <c r="AF81" s="95"/>
      <c r="AG81" s="343"/>
      <c r="AH81" s="343"/>
      <c r="AI81" s="343"/>
      <c r="AJ81" s="343"/>
      <c r="AK81" s="343"/>
      <c r="AL81" s="343"/>
      <c r="AM81" s="343"/>
      <c r="AN81" s="343"/>
      <c r="AO81" s="343"/>
      <c r="AP81" s="343"/>
      <c r="AQ81" s="95"/>
    </row>
    <row r="82" spans="1:43" ht="13.5" thickBot="1">
      <c r="A82" s="360">
        <f>A80+1</f>
        <v>8</v>
      </c>
      <c r="B82" s="381" t="str">
        <f>DenStatus!C49</f>
        <v>Earth Rocks!</v>
      </c>
      <c r="C82" s="342">
        <v>11</v>
      </c>
      <c r="D82" s="342">
        <v>11</v>
      </c>
      <c r="E82" s="182" t="s">
        <v>169</v>
      </c>
      <c r="F82" s="182" t="s">
        <v>170</v>
      </c>
      <c r="G82" s="182">
        <v>2</v>
      </c>
      <c r="H82" s="182" t="s">
        <v>154</v>
      </c>
      <c r="I82" s="182" t="s">
        <v>155</v>
      </c>
      <c r="J82" s="182" t="s">
        <v>156</v>
      </c>
      <c r="K82" s="182" t="s">
        <v>163</v>
      </c>
      <c r="L82" s="182" t="s">
        <v>164</v>
      </c>
      <c r="M82" s="182">
        <v>5</v>
      </c>
      <c r="N82" s="182" t="s">
        <v>176</v>
      </c>
      <c r="O82" s="182" t="s">
        <v>177</v>
      </c>
      <c r="P82" s="199"/>
      <c r="Q82" s="199"/>
      <c r="R82" s="221"/>
      <c r="S82" s="360">
        <f>COUNTA(E83:R83)</f>
        <v>0</v>
      </c>
      <c r="T82" s="360">
        <f>IF(SUM(AG82:AJ83)&gt;=AK82,1,0)</f>
        <v>0</v>
      </c>
      <c r="U82" s="340"/>
      <c r="V82" s="375"/>
      <c r="W82" s="404" t="str">
        <f>IF(AN82&gt;1,"ERROR",IF(AN82=1,"OK",""))</f>
        <v/>
      </c>
      <c r="X82" s="362"/>
      <c r="Y82" s="362"/>
      <c r="Z82" s="95"/>
      <c r="AA82" s="2"/>
      <c r="AB82" s="3"/>
      <c r="AC82" s="3"/>
      <c r="AD82" s="186"/>
      <c r="AE82" s="95"/>
      <c r="AF82" s="95"/>
      <c r="AG82" s="360">
        <f>IF(COUNTA(E83:O83)&gt;=11,1,0)</f>
        <v>0</v>
      </c>
      <c r="AH82" s="360"/>
      <c r="AI82" s="360"/>
      <c r="AJ82" s="360"/>
      <c r="AK82" s="360">
        <v>1</v>
      </c>
      <c r="AL82" s="360">
        <f>COUNTA(X82)</f>
        <v>0</v>
      </c>
      <c r="AM82" s="360">
        <f>COUNTA(Y82)</f>
        <v>0</v>
      </c>
      <c r="AN82" s="360">
        <f>SUM(AL82:AM83)</f>
        <v>0</v>
      </c>
      <c r="AO82" s="360">
        <f>IF(AN82&gt;1,0,IF(T82+AL82=2,1,0))</f>
        <v>0</v>
      </c>
      <c r="AP82" s="360">
        <f>IF(AN82&gt;1,0,IF(T82+AM82=2,1,0))</f>
        <v>0</v>
      </c>
      <c r="AQ82" s="95"/>
    </row>
    <row r="83" spans="1:43" ht="13.5" thickBot="1">
      <c r="A83" s="397"/>
      <c r="B83" s="382"/>
      <c r="C83" s="379"/>
      <c r="D83" s="379"/>
      <c r="E83" s="5"/>
      <c r="F83" s="5"/>
      <c r="G83" s="5"/>
      <c r="H83" s="5"/>
      <c r="I83" s="5"/>
      <c r="J83" s="5"/>
      <c r="K83" s="5"/>
      <c r="L83" s="5"/>
      <c r="M83" s="5"/>
      <c r="N83" s="5"/>
      <c r="O83" s="5"/>
      <c r="P83" s="197"/>
      <c r="Q83" s="197"/>
      <c r="R83" s="53"/>
      <c r="S83" s="397"/>
      <c r="T83" s="397"/>
      <c r="U83" s="385"/>
      <c r="V83" s="393"/>
      <c r="W83" s="405"/>
      <c r="X83" s="368"/>
      <c r="Y83" s="363"/>
      <c r="Z83" s="95"/>
      <c r="AA83" s="2"/>
      <c r="AB83" s="3"/>
      <c r="AC83" s="3"/>
      <c r="AD83" s="186"/>
      <c r="AE83" s="95"/>
      <c r="AF83" s="95"/>
      <c r="AG83" s="328"/>
      <c r="AH83" s="328"/>
      <c r="AI83" s="328"/>
      <c r="AJ83" s="328"/>
      <c r="AK83" s="328"/>
      <c r="AL83" s="328"/>
      <c r="AM83" s="328"/>
      <c r="AN83" s="328"/>
      <c r="AO83" s="328"/>
      <c r="AP83" s="328"/>
      <c r="AQ83" s="95"/>
    </row>
    <row r="84" spans="1:43" ht="13.5" thickBot="1">
      <c r="A84" s="360">
        <f>A82+1</f>
        <v>9</v>
      </c>
      <c r="B84" s="381" t="str">
        <f>DenStatus!C50</f>
        <v>Engineer</v>
      </c>
      <c r="C84" s="342">
        <v>4</v>
      </c>
      <c r="D84" s="342">
        <v>6</v>
      </c>
      <c r="E84" s="181">
        <v>1</v>
      </c>
      <c r="F84" s="182" t="s">
        <v>150</v>
      </c>
      <c r="G84" s="182" t="s">
        <v>151</v>
      </c>
      <c r="H84" s="182" t="s">
        <v>152</v>
      </c>
      <c r="I84" s="181">
        <v>3</v>
      </c>
      <c r="J84" s="181">
        <v>4</v>
      </c>
      <c r="K84" s="198"/>
      <c r="L84" s="199"/>
      <c r="M84" s="199"/>
      <c r="N84" s="199"/>
      <c r="O84" s="199"/>
      <c r="P84" s="199"/>
      <c r="Q84" s="199"/>
      <c r="R84" s="199"/>
      <c r="S84" s="360">
        <f>COUNTA(E85:R85)</f>
        <v>0</v>
      </c>
      <c r="T84" s="360">
        <f>IF(SUM(AG84:AJ85)&gt;=AK84,1,0)</f>
        <v>0</v>
      </c>
      <c r="U84" s="375"/>
      <c r="V84" s="375"/>
      <c r="W84" s="402" t="str">
        <f>IF(AN84&gt;1,"ERROR",IF(AN84=1,"OK",""))</f>
        <v/>
      </c>
      <c r="X84" s="362"/>
      <c r="Y84" s="362"/>
      <c r="Z84" s="95"/>
      <c r="AA84" s="2"/>
      <c r="AB84" s="3"/>
      <c r="AC84" s="3"/>
      <c r="AD84" s="186"/>
      <c r="AE84" s="95"/>
      <c r="AF84" s="95"/>
      <c r="AG84" s="360">
        <f>IF(COUNTA(E85:H85)&gt;=4,1,0)</f>
        <v>0</v>
      </c>
      <c r="AH84" s="360"/>
      <c r="AI84" s="360"/>
      <c r="AJ84" s="360"/>
      <c r="AK84" s="360">
        <v>1</v>
      </c>
      <c r="AL84" s="360">
        <f>COUNTA(X84)</f>
        <v>0</v>
      </c>
      <c r="AM84" s="360">
        <f>COUNTA(Y84)</f>
        <v>0</v>
      </c>
      <c r="AN84" s="360">
        <f>SUM(AL84:AM85)</f>
        <v>0</v>
      </c>
      <c r="AO84" s="360">
        <f>IF(AN84&gt;1,0,IF(T84+AL84=2,1,0))</f>
        <v>0</v>
      </c>
      <c r="AP84" s="360">
        <f>IF(AN84&gt;1,0,IF(T84+AM84=2,1,0))</f>
        <v>0</v>
      </c>
      <c r="AQ84" s="95"/>
    </row>
    <row r="85" spans="1:43" ht="13.5" thickBot="1">
      <c r="A85" s="394"/>
      <c r="B85" s="396"/>
      <c r="C85" s="394"/>
      <c r="D85" s="394"/>
      <c r="E85" s="179"/>
      <c r="F85" s="179"/>
      <c r="G85" s="179"/>
      <c r="H85" s="179"/>
      <c r="I85" s="179"/>
      <c r="J85" s="179"/>
      <c r="K85" s="196"/>
      <c r="L85" s="197"/>
      <c r="M85" s="197"/>
      <c r="N85" s="197"/>
      <c r="O85" s="197"/>
      <c r="P85" s="197"/>
      <c r="Q85" s="197"/>
      <c r="R85" s="197"/>
      <c r="S85" s="394"/>
      <c r="T85" s="394"/>
      <c r="U85" s="376"/>
      <c r="V85" s="376"/>
      <c r="W85" s="403"/>
      <c r="X85" s="368"/>
      <c r="Y85" s="363"/>
      <c r="Z85" s="95"/>
      <c r="AA85" s="2"/>
      <c r="AB85" s="3"/>
      <c r="AC85" s="3"/>
      <c r="AD85" s="186"/>
      <c r="AE85" s="95"/>
      <c r="AF85" s="95"/>
      <c r="AG85" s="343"/>
      <c r="AH85" s="343"/>
      <c r="AI85" s="343"/>
      <c r="AJ85" s="343"/>
      <c r="AK85" s="343"/>
      <c r="AL85" s="343"/>
      <c r="AM85" s="343"/>
      <c r="AN85" s="343"/>
      <c r="AO85" s="343"/>
      <c r="AP85" s="343"/>
      <c r="AQ85" s="95"/>
    </row>
    <row r="86" spans="1:43" ht="13.5" thickBot="1">
      <c r="A86" s="360">
        <f>A84+1</f>
        <v>10</v>
      </c>
      <c r="B86" s="381" t="str">
        <f>DenStatus!C51</f>
        <v>Fix It</v>
      </c>
      <c r="C86" s="342">
        <v>15</v>
      </c>
      <c r="D86" s="342">
        <v>28</v>
      </c>
      <c r="E86" s="181">
        <v>1</v>
      </c>
      <c r="F86" s="182" t="s">
        <v>150</v>
      </c>
      <c r="G86" s="182" t="s">
        <v>151</v>
      </c>
      <c r="H86" s="182" t="s">
        <v>152</v>
      </c>
      <c r="I86" s="182" t="s">
        <v>154</v>
      </c>
      <c r="J86" s="182" t="s">
        <v>155</v>
      </c>
      <c r="K86" s="182" t="s">
        <v>156</v>
      </c>
      <c r="L86" s="182" t="s">
        <v>163</v>
      </c>
      <c r="M86" s="182" t="s">
        <v>164</v>
      </c>
      <c r="N86" s="182" t="s">
        <v>179</v>
      </c>
      <c r="O86" s="182" t="s">
        <v>180</v>
      </c>
      <c r="P86" s="182" t="s">
        <v>181</v>
      </c>
      <c r="Q86" s="182" t="s">
        <v>182</v>
      </c>
      <c r="R86" s="182" t="s">
        <v>183</v>
      </c>
      <c r="S86" s="360">
        <f>SUM(COUNTA(E87:R87)+COUNTA(E89:R89))</f>
        <v>0</v>
      </c>
      <c r="T86" s="360">
        <f>IF(SUM(AG86:AJ89)&gt;=AK86,1,0)</f>
        <v>0</v>
      </c>
      <c r="U86" s="340"/>
      <c r="V86" s="375"/>
      <c r="W86" s="404"/>
      <c r="X86" s="362"/>
      <c r="Y86" s="362"/>
      <c r="Z86" s="95"/>
      <c r="AA86" s="2"/>
      <c r="AB86" s="3"/>
      <c r="AC86" s="3"/>
      <c r="AD86" s="186"/>
      <c r="AE86" s="95"/>
      <c r="AF86" s="95"/>
      <c r="AG86" s="360">
        <f>IF(COUNTA(E87:K87)&gt;=7,1,0)</f>
        <v>0</v>
      </c>
      <c r="AH86" s="360">
        <f>IF(SUM(COUNTA(L87:R87)+COUNTA(E89:R89))&gt;=8,1,0)</f>
        <v>0</v>
      </c>
      <c r="AI86" s="360"/>
      <c r="AJ86" s="360"/>
      <c r="AK86" s="360">
        <v>2</v>
      </c>
      <c r="AL86" s="360">
        <f>COUNTA(X86)</f>
        <v>0</v>
      </c>
      <c r="AM86" s="360">
        <f>COUNTA(Y86)</f>
        <v>0</v>
      </c>
      <c r="AN86" s="360">
        <f>SUM(AL86:AM89)</f>
        <v>0</v>
      </c>
      <c r="AO86" s="360">
        <f>IF(AN86&gt;1,0,IF(T86+AL86=2,1,0))</f>
        <v>0</v>
      </c>
      <c r="AP86" s="360">
        <f>IF(AN86&gt;1,0,IF(T86+AM86=2,1,0))</f>
        <v>0</v>
      </c>
      <c r="AQ86" s="95"/>
    </row>
    <row r="87" spans="1:43" ht="13.5" thickBot="1">
      <c r="A87" s="389"/>
      <c r="B87" s="391"/>
      <c r="C87" s="389"/>
      <c r="D87" s="389"/>
      <c r="E87" s="31"/>
      <c r="F87" s="31"/>
      <c r="G87" s="31"/>
      <c r="H87" s="31"/>
      <c r="I87" s="31"/>
      <c r="J87" s="31"/>
      <c r="K87" s="31"/>
      <c r="L87" s="31"/>
      <c r="M87" s="31"/>
      <c r="N87" s="31"/>
      <c r="O87" s="31"/>
      <c r="P87" s="31"/>
      <c r="Q87" s="31"/>
      <c r="R87" s="31"/>
      <c r="S87" s="389"/>
      <c r="T87" s="389"/>
      <c r="U87" s="393"/>
      <c r="V87" s="393"/>
      <c r="W87" s="405"/>
      <c r="X87" s="363"/>
      <c r="Y87" s="363"/>
      <c r="Z87" s="95"/>
      <c r="AA87" s="2"/>
      <c r="AB87" s="3"/>
      <c r="AC87" s="3"/>
      <c r="AD87" s="186"/>
      <c r="AE87" s="95"/>
      <c r="AF87" s="95"/>
      <c r="AG87" s="328"/>
      <c r="AH87" s="328"/>
      <c r="AI87" s="328"/>
      <c r="AJ87" s="328"/>
      <c r="AK87" s="328"/>
      <c r="AL87" s="328"/>
      <c r="AM87" s="328"/>
      <c r="AN87" s="328"/>
      <c r="AO87" s="328"/>
      <c r="AP87" s="328"/>
      <c r="AQ87" s="95"/>
    </row>
    <row r="88" spans="1:43" ht="13.5" thickBot="1">
      <c r="A88" s="328"/>
      <c r="B88" s="347"/>
      <c r="C88" s="328"/>
      <c r="D88" s="328"/>
      <c r="E88" s="50" t="s">
        <v>184</v>
      </c>
      <c r="F88" s="50" t="s">
        <v>185</v>
      </c>
      <c r="G88" s="50" t="s">
        <v>186</v>
      </c>
      <c r="H88" s="50" t="s">
        <v>187</v>
      </c>
      <c r="I88" s="50" t="s">
        <v>188</v>
      </c>
      <c r="J88" s="50" t="s">
        <v>189</v>
      </c>
      <c r="K88" s="50" t="s">
        <v>190</v>
      </c>
      <c r="L88" s="50" t="s">
        <v>191</v>
      </c>
      <c r="M88" s="50" t="s">
        <v>192</v>
      </c>
      <c r="N88" s="50" t="s">
        <v>193</v>
      </c>
      <c r="O88" s="50" t="s">
        <v>194</v>
      </c>
      <c r="P88" s="50" t="s">
        <v>195</v>
      </c>
      <c r="Q88" s="50" t="s">
        <v>196</v>
      </c>
      <c r="R88" s="50" t="s">
        <v>197</v>
      </c>
      <c r="S88" s="328"/>
      <c r="T88" s="328"/>
      <c r="U88" s="328"/>
      <c r="V88" s="328"/>
      <c r="W88" s="405"/>
      <c r="X88" s="363"/>
      <c r="Y88" s="363"/>
      <c r="Z88" s="95"/>
      <c r="AA88" s="2"/>
      <c r="AB88" s="3"/>
      <c r="AC88" s="3"/>
      <c r="AD88" s="186"/>
      <c r="AE88" s="95"/>
      <c r="AF88" s="95"/>
      <c r="AG88" s="328"/>
      <c r="AH88" s="328"/>
      <c r="AI88" s="328"/>
      <c r="AJ88" s="328"/>
      <c r="AK88" s="328"/>
      <c r="AL88" s="328"/>
      <c r="AM88" s="328"/>
      <c r="AN88" s="328"/>
      <c r="AO88" s="328"/>
      <c r="AP88" s="328"/>
      <c r="AQ88" s="95"/>
    </row>
    <row r="89" spans="1:43" ht="13.5" thickBot="1">
      <c r="A89" s="343"/>
      <c r="B89" s="348"/>
      <c r="C89" s="343"/>
      <c r="D89" s="343"/>
      <c r="E89" s="190"/>
      <c r="F89" s="190"/>
      <c r="G89" s="190"/>
      <c r="H89" s="190"/>
      <c r="I89" s="190"/>
      <c r="J89" s="190"/>
      <c r="K89" s="190"/>
      <c r="L89" s="190"/>
      <c r="M89" s="190"/>
      <c r="N89" s="190"/>
      <c r="O89" s="190"/>
      <c r="P89" s="190"/>
      <c r="Q89" s="190"/>
      <c r="R89" s="190"/>
      <c r="S89" s="343"/>
      <c r="T89" s="343"/>
      <c r="U89" s="343"/>
      <c r="V89" s="343"/>
      <c r="W89" s="407"/>
      <c r="X89" s="363"/>
      <c r="Y89" s="363"/>
      <c r="Z89" s="95"/>
      <c r="AA89" s="2"/>
      <c r="AB89" s="3"/>
      <c r="AC89" s="3"/>
      <c r="AD89" s="186"/>
      <c r="AE89" s="95"/>
      <c r="AF89" s="95"/>
      <c r="AG89" s="343"/>
      <c r="AH89" s="343"/>
      <c r="AI89" s="343"/>
      <c r="AJ89" s="343"/>
      <c r="AK89" s="343"/>
      <c r="AL89" s="343"/>
      <c r="AM89" s="343"/>
      <c r="AN89" s="343"/>
      <c r="AO89" s="343"/>
      <c r="AP89" s="343"/>
      <c r="AQ89" s="95"/>
    </row>
    <row r="90" spans="1:43" ht="13.5" thickBot="1">
      <c r="A90" s="360">
        <v>11</v>
      </c>
      <c r="B90" s="381" t="str">
        <f>DenStatus!C52</f>
        <v>Game Design</v>
      </c>
      <c r="C90" s="342">
        <v>4</v>
      </c>
      <c r="D90" s="342">
        <v>4</v>
      </c>
      <c r="E90" s="181">
        <v>1</v>
      </c>
      <c r="F90" s="181">
        <v>2</v>
      </c>
      <c r="G90" s="181">
        <v>3</v>
      </c>
      <c r="H90" s="181">
        <v>4</v>
      </c>
      <c r="I90" s="198"/>
      <c r="J90" s="199"/>
      <c r="K90" s="199"/>
      <c r="L90" s="199"/>
      <c r="M90" s="199"/>
      <c r="N90" s="199"/>
      <c r="O90" s="199"/>
      <c r="P90" s="199"/>
      <c r="Q90" s="199"/>
      <c r="R90" s="199"/>
      <c r="S90" s="360">
        <f>COUNTA(E91:R91)</f>
        <v>0</v>
      </c>
      <c r="T90" s="360">
        <f>IF(SUM(AG90:AJ91)&gt;=AK90,1,0)</f>
        <v>0</v>
      </c>
      <c r="U90" s="375"/>
      <c r="V90" s="375"/>
      <c r="W90" s="402" t="str">
        <f>IF(AN90&gt;1,"ERROR",IF(AN90=1,"OK",""))</f>
        <v/>
      </c>
      <c r="X90" s="362"/>
      <c r="Y90" s="362"/>
      <c r="Z90" s="95"/>
      <c r="AA90" s="2"/>
      <c r="AB90" s="3"/>
      <c r="AC90" s="3"/>
      <c r="AD90" s="186"/>
      <c r="AE90" s="95"/>
      <c r="AF90" s="95"/>
      <c r="AG90" s="360">
        <f>IF(COUNTA(E91:H91)&gt;=4,1,0)</f>
        <v>0</v>
      </c>
      <c r="AH90" s="360"/>
      <c r="AI90" s="360"/>
      <c r="AJ90" s="360"/>
      <c r="AK90" s="360">
        <v>1</v>
      </c>
      <c r="AL90" s="360">
        <f>COUNTA(X90)</f>
        <v>0</v>
      </c>
      <c r="AM90" s="360">
        <f>COUNTA(Y90)</f>
        <v>0</v>
      </c>
      <c r="AN90" s="360">
        <f>SUM(AL90:AM91)</f>
        <v>0</v>
      </c>
      <c r="AO90" s="360">
        <f>IF(AN90&gt;1,0,IF(T90+AL90=2,1,0))</f>
        <v>0</v>
      </c>
      <c r="AP90" s="360">
        <f>IF(AN90&gt;1,0,IF(T90+AM90=2,1,0))</f>
        <v>0</v>
      </c>
      <c r="AQ90" s="95"/>
    </row>
    <row r="91" spans="1:43" ht="13.5" thickBot="1">
      <c r="A91" s="394"/>
      <c r="B91" s="396"/>
      <c r="C91" s="394"/>
      <c r="D91" s="394"/>
      <c r="E91" s="179"/>
      <c r="F91" s="179"/>
      <c r="G91" s="179"/>
      <c r="H91" s="179"/>
      <c r="I91" s="196"/>
      <c r="J91" s="197"/>
      <c r="K91" s="197"/>
      <c r="L91" s="197"/>
      <c r="M91" s="197"/>
      <c r="N91" s="197"/>
      <c r="O91" s="197"/>
      <c r="P91" s="197"/>
      <c r="Q91" s="197"/>
      <c r="R91" s="197"/>
      <c r="S91" s="394"/>
      <c r="T91" s="394"/>
      <c r="U91" s="376"/>
      <c r="V91" s="376"/>
      <c r="W91" s="403"/>
      <c r="X91" s="368"/>
      <c r="Y91" s="363"/>
      <c r="Z91" s="95"/>
      <c r="AA91" s="2"/>
      <c r="AB91" s="3"/>
      <c r="AC91" s="3"/>
      <c r="AD91" s="186"/>
      <c r="AE91" s="95"/>
      <c r="AF91" s="95"/>
      <c r="AG91" s="343"/>
      <c r="AH91" s="343"/>
      <c r="AI91" s="343"/>
      <c r="AJ91" s="343"/>
      <c r="AK91" s="343"/>
      <c r="AL91" s="343"/>
      <c r="AM91" s="343"/>
      <c r="AN91" s="343"/>
      <c r="AO91" s="343"/>
      <c r="AP91" s="343"/>
      <c r="AQ91" s="95"/>
    </row>
    <row r="92" spans="1:43" ht="13.5" thickBot="1">
      <c r="A92" s="360">
        <v>12</v>
      </c>
      <c r="B92" s="381" t="str">
        <f>DenStatus!C53</f>
        <v>Into the Wild</v>
      </c>
      <c r="C92" s="399" t="s">
        <v>326</v>
      </c>
      <c r="D92" s="342">
        <v>12</v>
      </c>
      <c r="E92" s="181">
        <v>1</v>
      </c>
      <c r="F92" s="181">
        <v>2</v>
      </c>
      <c r="G92" s="181">
        <v>3</v>
      </c>
      <c r="H92" s="181">
        <v>4</v>
      </c>
      <c r="I92" s="181">
        <v>5</v>
      </c>
      <c r="J92" s="181">
        <v>6</v>
      </c>
      <c r="K92" s="182" t="s">
        <v>166</v>
      </c>
      <c r="L92" s="182" t="s">
        <v>167</v>
      </c>
      <c r="M92" s="182" t="s">
        <v>168</v>
      </c>
      <c r="N92" s="181">
        <v>8</v>
      </c>
      <c r="O92" s="182" t="s">
        <v>198</v>
      </c>
      <c r="P92" s="182" t="s">
        <v>199</v>
      </c>
      <c r="Q92" s="198"/>
      <c r="R92" s="199"/>
      <c r="S92" s="360">
        <f>COUNTA(E93:R93)</f>
        <v>0</v>
      </c>
      <c r="T92" s="360">
        <f>IF(SUM(AG92:AJ93)&gt;=AK92,1,0)</f>
        <v>0</v>
      </c>
      <c r="U92" s="375"/>
      <c r="V92" s="375"/>
      <c r="W92" s="402" t="str">
        <f>IF(AN92&gt;1,"ERROR",IF(AN92=1,"OK",""))</f>
        <v/>
      </c>
      <c r="X92" s="362"/>
      <c r="Y92" s="362"/>
      <c r="Z92" s="95"/>
      <c r="AA92" s="32"/>
      <c r="AB92" s="3"/>
      <c r="AC92" s="3"/>
      <c r="AD92" s="186"/>
      <c r="AE92" s="95"/>
      <c r="AF92" s="95"/>
      <c r="AG92" s="360">
        <f>COUNTA(E93:J93)</f>
        <v>0</v>
      </c>
      <c r="AH92" s="360">
        <f>IF(COUNTA(K93:M93)&gt;=2,1,0)</f>
        <v>0</v>
      </c>
      <c r="AI92" s="360">
        <f>COUNTA(N93)</f>
        <v>0</v>
      </c>
      <c r="AJ92" s="360">
        <f>IF(COUNTA(O93:P93)&gt;=1,1,0)</f>
        <v>0</v>
      </c>
      <c r="AK92" s="360">
        <v>6</v>
      </c>
      <c r="AL92" s="360">
        <f>COUNTA(X92)</f>
        <v>0</v>
      </c>
      <c r="AM92" s="360">
        <f>COUNTA(Y92)</f>
        <v>0</v>
      </c>
      <c r="AN92" s="360">
        <f>SUM(AL92:AM93)</f>
        <v>0</v>
      </c>
      <c r="AO92" s="360">
        <f>IF(AN92&gt;1,0,IF(T92+AL92=2,1,0))</f>
        <v>0</v>
      </c>
      <c r="AP92" s="360">
        <f>IF(AN92&gt;1,0,IF(T92+AM92=2,1,0))</f>
        <v>0</v>
      </c>
      <c r="AQ92" s="95"/>
    </row>
    <row r="93" spans="1:43" ht="13.5" thickBot="1">
      <c r="A93" s="394"/>
      <c r="B93" s="396"/>
      <c r="C93" s="394"/>
      <c r="D93" s="394"/>
      <c r="E93" s="179"/>
      <c r="F93" s="179"/>
      <c r="G93" s="179"/>
      <c r="H93" s="179"/>
      <c r="I93" s="179"/>
      <c r="J93" s="179"/>
      <c r="K93" s="179"/>
      <c r="L93" s="179"/>
      <c r="M93" s="179"/>
      <c r="N93" s="179"/>
      <c r="O93" s="179"/>
      <c r="P93" s="179"/>
      <c r="Q93" s="196"/>
      <c r="R93" s="197"/>
      <c r="S93" s="394"/>
      <c r="T93" s="394"/>
      <c r="U93" s="376"/>
      <c r="V93" s="376"/>
      <c r="W93" s="403"/>
      <c r="X93" s="368"/>
      <c r="Y93" s="363"/>
      <c r="Z93" s="95"/>
      <c r="AA93" s="32"/>
      <c r="AB93" s="3"/>
      <c r="AC93" s="3"/>
      <c r="AD93" s="186"/>
      <c r="AE93" s="95"/>
      <c r="AF93" s="95"/>
      <c r="AG93" s="343"/>
      <c r="AH93" s="343"/>
      <c r="AI93" s="343"/>
      <c r="AJ93" s="343"/>
      <c r="AK93" s="343"/>
      <c r="AL93" s="343"/>
      <c r="AM93" s="343"/>
      <c r="AN93" s="343"/>
      <c r="AO93" s="343"/>
      <c r="AP93" s="343"/>
      <c r="AQ93" s="95"/>
    </row>
    <row r="94" spans="1:43" ht="13.5" thickBot="1">
      <c r="A94" s="360">
        <v>13</v>
      </c>
      <c r="B94" s="381" t="str">
        <f>DenStatus!C54</f>
        <v>Into the Woods</v>
      </c>
      <c r="C94" s="342">
        <v>5</v>
      </c>
      <c r="D94" s="342">
        <v>7</v>
      </c>
      <c r="E94" s="189">
        <v>1</v>
      </c>
      <c r="F94" s="189">
        <v>2</v>
      </c>
      <c r="G94" s="189">
        <v>3</v>
      </c>
      <c r="H94" s="189">
        <v>4</v>
      </c>
      <c r="I94" s="189">
        <v>5</v>
      </c>
      <c r="J94" s="189">
        <v>6</v>
      </c>
      <c r="K94" s="189">
        <v>7</v>
      </c>
      <c r="L94" s="198"/>
      <c r="M94" s="199"/>
      <c r="N94" s="199"/>
      <c r="O94" s="199"/>
      <c r="P94" s="199"/>
      <c r="Q94" s="199"/>
      <c r="R94" s="199"/>
      <c r="S94" s="360">
        <f>COUNTA(E95:R95)</f>
        <v>0</v>
      </c>
      <c r="T94" s="360">
        <f>IF(SUM(AG94:AJ95)&gt;=AK94,1,0)</f>
        <v>0</v>
      </c>
      <c r="U94" s="375"/>
      <c r="V94" s="375"/>
      <c r="W94" s="402" t="str">
        <f>IF(AN94&gt;1,"ERROR",IF(AN94=1,"OK",""))</f>
        <v/>
      </c>
      <c r="X94" s="362"/>
      <c r="Y94" s="362"/>
      <c r="Z94" s="95"/>
      <c r="AA94" s="2"/>
      <c r="AB94" s="3"/>
      <c r="AC94" s="3"/>
      <c r="AD94" s="186"/>
      <c r="AE94" s="95"/>
      <c r="AF94" s="95"/>
      <c r="AG94" s="360">
        <f>IF(COUNTA(E95:H95)&gt;=4,1,0)</f>
        <v>0</v>
      </c>
      <c r="AH94" s="360">
        <f>IF(COUNTA(I95:K95)&gt;=1,1,0)</f>
        <v>0</v>
      </c>
      <c r="AI94" s="360"/>
      <c r="AJ94" s="360"/>
      <c r="AK94" s="360">
        <v>2</v>
      </c>
      <c r="AL94" s="360">
        <f>COUNTA(X94)</f>
        <v>0</v>
      </c>
      <c r="AM94" s="360">
        <f>COUNTA(Y94)</f>
        <v>0</v>
      </c>
      <c r="AN94" s="360">
        <f>SUM(AL94:AM95)</f>
        <v>0</v>
      </c>
      <c r="AO94" s="360">
        <f>IF(AN94&gt;1,0,IF(T94+AL94=2,1,0))</f>
        <v>0</v>
      </c>
      <c r="AP94" s="360">
        <f>IF(AN94&gt;1,0,IF(T94+AM94=2,1,0))</f>
        <v>0</v>
      </c>
      <c r="AQ94" s="95"/>
    </row>
    <row r="95" spans="1:43" ht="13.5" thickBot="1">
      <c r="A95" s="394"/>
      <c r="B95" s="396"/>
      <c r="C95" s="394"/>
      <c r="D95" s="394"/>
      <c r="E95" s="179"/>
      <c r="F95" s="179"/>
      <c r="G95" s="179"/>
      <c r="H95" s="179"/>
      <c r="I95" s="179"/>
      <c r="J95" s="179"/>
      <c r="K95" s="179"/>
      <c r="L95" s="196"/>
      <c r="M95" s="197"/>
      <c r="N95" s="197"/>
      <c r="O95" s="197"/>
      <c r="P95" s="197"/>
      <c r="Q95" s="197"/>
      <c r="R95" s="197"/>
      <c r="S95" s="394"/>
      <c r="T95" s="394"/>
      <c r="U95" s="376"/>
      <c r="V95" s="376"/>
      <c r="W95" s="403"/>
      <c r="X95" s="368"/>
      <c r="Y95" s="363"/>
      <c r="Z95" s="95"/>
      <c r="AA95" s="2"/>
      <c r="AB95" s="3"/>
      <c r="AC95" s="3"/>
      <c r="AD95" s="186"/>
      <c r="AE95" s="95"/>
      <c r="AF95" s="95"/>
      <c r="AG95" s="343"/>
      <c r="AH95" s="343"/>
      <c r="AI95" s="343"/>
      <c r="AJ95" s="343"/>
      <c r="AK95" s="343"/>
      <c r="AL95" s="343"/>
      <c r="AM95" s="343"/>
      <c r="AN95" s="343"/>
      <c r="AO95" s="343"/>
      <c r="AP95" s="343"/>
      <c r="AQ95" s="95"/>
    </row>
    <row r="96" spans="1:43" ht="13.5" customHeight="1" thickBot="1">
      <c r="A96" s="360">
        <v>14</v>
      </c>
      <c r="B96" s="398" t="str">
        <f>DenStatus!C55</f>
        <v>Looking Back, Looking Forward</v>
      </c>
      <c r="C96" s="342">
        <v>3</v>
      </c>
      <c r="D96" s="342">
        <v>3</v>
      </c>
      <c r="E96" s="189">
        <v>1</v>
      </c>
      <c r="F96" s="189">
        <v>2</v>
      </c>
      <c r="G96" s="189">
        <v>3</v>
      </c>
      <c r="H96" s="198"/>
      <c r="I96" s="199"/>
      <c r="J96" s="199"/>
      <c r="K96" s="199"/>
      <c r="L96" s="199"/>
      <c r="M96" s="199"/>
      <c r="N96" s="199"/>
      <c r="O96" s="199"/>
      <c r="P96" s="199"/>
      <c r="Q96" s="199"/>
      <c r="R96" s="199"/>
      <c r="S96" s="360">
        <f>COUNTA(E97:R97)</f>
        <v>0</v>
      </c>
      <c r="T96" s="360">
        <f>IF(SUM(AG96:AJ97)&gt;=AK96,1,0)</f>
        <v>0</v>
      </c>
      <c r="U96" s="375"/>
      <c r="V96" s="375"/>
      <c r="W96" s="402" t="str">
        <f>IF(AN96&gt;1,"ERROR",IF(AN96=1,"OK",""))</f>
        <v/>
      </c>
      <c r="X96" s="362"/>
      <c r="Y96" s="362"/>
      <c r="Z96" s="95"/>
      <c r="AA96" s="2"/>
      <c r="AB96" s="3"/>
      <c r="AC96" s="3"/>
      <c r="AD96" s="186"/>
      <c r="AE96" s="95"/>
      <c r="AF96" s="95"/>
      <c r="AG96" s="360">
        <f>IF(COUNTA(E97:G97)&gt;=1,1,0)</f>
        <v>0</v>
      </c>
      <c r="AH96" s="360"/>
      <c r="AI96" s="360"/>
      <c r="AJ96" s="360"/>
      <c r="AK96" s="360">
        <v>1</v>
      </c>
      <c r="AL96" s="360">
        <f>COUNTA(X96)</f>
        <v>0</v>
      </c>
      <c r="AM96" s="360">
        <f>COUNTA(Y96)</f>
        <v>0</v>
      </c>
      <c r="AN96" s="360">
        <f>SUM(AL96:AM97)</f>
        <v>0</v>
      </c>
      <c r="AO96" s="360">
        <f>IF(AN96&gt;1,0,IF(T96+AL96=2,1,0))</f>
        <v>0</v>
      </c>
      <c r="AP96" s="360">
        <f>IF(AN96&gt;1,0,IF(T96+AM96=2,1,0))</f>
        <v>0</v>
      </c>
      <c r="AQ96" s="95"/>
    </row>
    <row r="97" spans="1:43" ht="13.5" thickBot="1">
      <c r="A97" s="343"/>
      <c r="B97" s="348"/>
      <c r="C97" s="343"/>
      <c r="D97" s="343"/>
      <c r="E97" s="183"/>
      <c r="F97" s="183"/>
      <c r="G97" s="183"/>
      <c r="H97" s="204"/>
      <c r="I97" s="205"/>
      <c r="J97" s="205"/>
      <c r="K97" s="205"/>
      <c r="L97" s="205"/>
      <c r="M97" s="205"/>
      <c r="N97" s="205"/>
      <c r="O97" s="205"/>
      <c r="P97" s="205"/>
      <c r="Q97" s="205"/>
      <c r="R97" s="205"/>
      <c r="S97" s="343"/>
      <c r="T97" s="394"/>
      <c r="U97" s="376"/>
      <c r="V97" s="376"/>
      <c r="W97" s="403"/>
      <c r="X97" s="368"/>
      <c r="Y97" s="363"/>
      <c r="Z97" s="95"/>
      <c r="AA97" s="2"/>
      <c r="AB97" s="3"/>
      <c r="AC97" s="3"/>
      <c r="AD97" s="186"/>
      <c r="AE97" s="95"/>
      <c r="AF97" s="95"/>
      <c r="AG97" s="343"/>
      <c r="AH97" s="343"/>
      <c r="AI97" s="343"/>
      <c r="AJ97" s="343"/>
      <c r="AK97" s="343"/>
      <c r="AL97" s="343"/>
      <c r="AM97" s="343"/>
      <c r="AN97" s="343"/>
      <c r="AO97" s="343"/>
      <c r="AP97" s="343"/>
      <c r="AQ97" s="95"/>
    </row>
    <row r="98" spans="1:43" ht="13.5" thickBot="1">
      <c r="A98" s="360">
        <v>15</v>
      </c>
      <c r="B98" s="381" t="str">
        <f>DenStatus!C56</f>
        <v>Maestro!</v>
      </c>
      <c r="C98" s="342">
        <v>4</v>
      </c>
      <c r="D98" s="342">
        <v>10</v>
      </c>
      <c r="E98" s="293" t="s">
        <v>169</v>
      </c>
      <c r="F98" s="293" t="s">
        <v>170</v>
      </c>
      <c r="G98" s="293" t="s">
        <v>150</v>
      </c>
      <c r="H98" s="293" t="s">
        <v>151</v>
      </c>
      <c r="I98" s="293" t="s">
        <v>152</v>
      </c>
      <c r="J98" s="293" t="s">
        <v>153</v>
      </c>
      <c r="K98" s="293" t="s">
        <v>172</v>
      </c>
      <c r="L98" s="293" t="s">
        <v>173</v>
      </c>
      <c r="M98" s="293" t="s">
        <v>174</v>
      </c>
      <c r="N98" s="293" t="s">
        <v>175</v>
      </c>
      <c r="O98" s="296"/>
      <c r="P98" s="207"/>
      <c r="Q98" s="207"/>
      <c r="R98" s="207"/>
      <c r="S98" s="360">
        <f>COUNTA(E99:R99)</f>
        <v>0</v>
      </c>
      <c r="T98" s="360">
        <f>IF(SUM(AG98:AJ99)&gt;=AK98,1,0)</f>
        <v>0</v>
      </c>
      <c r="U98" s="375"/>
      <c r="V98" s="375"/>
      <c r="W98" s="402" t="str">
        <f>IF(AN98&gt;1,"ERROR",IF(AN98=1,"OK",""))</f>
        <v/>
      </c>
      <c r="X98" s="362"/>
      <c r="Y98" s="362"/>
      <c r="Z98" s="95"/>
      <c r="AA98" s="2"/>
      <c r="AB98" s="3"/>
      <c r="AC98" s="3"/>
      <c r="AD98" s="186"/>
      <c r="AE98" s="95"/>
      <c r="AF98" s="95"/>
      <c r="AG98" s="360">
        <f>IF(COUNTA(E99:F99)&gt;=1,1,0)</f>
        <v>0</v>
      </c>
      <c r="AH98" s="360">
        <f>IF(COUNTA(G99:N99)&gt;=2,1,0)</f>
        <v>0</v>
      </c>
      <c r="AI98" s="360"/>
      <c r="AJ98" s="360"/>
      <c r="AK98" s="360">
        <v>2</v>
      </c>
      <c r="AL98" s="360">
        <f>COUNTA(X98)</f>
        <v>0</v>
      </c>
      <c r="AM98" s="360">
        <f>COUNTA(Y98)</f>
        <v>0</v>
      </c>
      <c r="AN98" s="360">
        <f>SUM(AL98:AM99)</f>
        <v>0</v>
      </c>
      <c r="AO98" s="360">
        <f>IF(AN98&gt;1,0,IF(T98+AL98=2,1,0))</f>
        <v>0</v>
      </c>
      <c r="AP98" s="360">
        <f>IF(AN98&gt;1,0,IF(T98+AM98=2,1,0))</f>
        <v>0</v>
      </c>
      <c r="AQ98" s="95"/>
    </row>
    <row r="99" spans="1:43" ht="13.5" thickBot="1">
      <c r="A99" s="343"/>
      <c r="B99" s="348"/>
      <c r="C99" s="343"/>
      <c r="D99" s="343"/>
      <c r="E99" s="179"/>
      <c r="F99" s="179"/>
      <c r="G99" s="179"/>
      <c r="H99" s="179"/>
      <c r="I99" s="179"/>
      <c r="J99" s="179"/>
      <c r="K99" s="179"/>
      <c r="L99" s="179"/>
      <c r="M99" s="179"/>
      <c r="N99" s="179"/>
      <c r="O99" s="196"/>
      <c r="P99" s="197"/>
      <c r="Q99" s="197"/>
      <c r="R99" s="197"/>
      <c r="S99" s="343"/>
      <c r="T99" s="394"/>
      <c r="U99" s="376"/>
      <c r="V99" s="376"/>
      <c r="W99" s="403"/>
      <c r="X99" s="368"/>
      <c r="Y99" s="363"/>
      <c r="Z99" s="95"/>
      <c r="AA99" s="2"/>
      <c r="AB99" s="3"/>
      <c r="AC99" s="3"/>
      <c r="AD99" s="186"/>
      <c r="AE99" s="95"/>
      <c r="AF99" s="95"/>
      <c r="AG99" s="343"/>
      <c r="AH99" s="343"/>
      <c r="AI99" s="343"/>
      <c r="AJ99" s="343"/>
      <c r="AK99" s="343"/>
      <c r="AL99" s="343"/>
      <c r="AM99" s="343"/>
      <c r="AN99" s="343"/>
      <c r="AO99" s="343"/>
      <c r="AP99" s="343"/>
      <c r="AQ99" s="95"/>
    </row>
    <row r="100" spans="1:43" ht="13.5" thickBot="1">
      <c r="A100" s="360">
        <v>16</v>
      </c>
      <c r="B100" s="381" t="str">
        <f>DenStatus!C57</f>
        <v>Moviemaking</v>
      </c>
      <c r="C100" s="342">
        <v>3</v>
      </c>
      <c r="D100" s="342">
        <v>3</v>
      </c>
      <c r="E100" s="189">
        <v>1</v>
      </c>
      <c r="F100" s="189">
        <v>2</v>
      </c>
      <c r="G100" s="189">
        <v>3</v>
      </c>
      <c r="H100" s="198"/>
      <c r="I100" s="199"/>
      <c r="J100" s="199"/>
      <c r="K100" s="199"/>
      <c r="L100" s="199"/>
      <c r="M100" s="199"/>
      <c r="N100" s="199"/>
      <c r="O100" s="199"/>
      <c r="P100" s="199"/>
      <c r="Q100" s="199"/>
      <c r="R100" s="199"/>
      <c r="S100" s="360">
        <f>COUNTA(E101:R101)</f>
        <v>0</v>
      </c>
      <c r="T100" s="360">
        <f>IF(SUM(AG100:AJ101)&gt;=AK100,1,0)</f>
        <v>0</v>
      </c>
      <c r="U100" s="375"/>
      <c r="V100" s="375"/>
      <c r="W100" s="402" t="str">
        <f>IF(AN100&gt;1,"ERROR",IF(AN100=1,"OK",""))</f>
        <v/>
      </c>
      <c r="X100" s="362"/>
      <c r="Y100" s="362"/>
      <c r="Z100" s="95"/>
      <c r="AA100" s="2"/>
      <c r="AB100" s="3"/>
      <c r="AC100" s="3"/>
      <c r="AD100" s="186"/>
      <c r="AE100" s="95"/>
      <c r="AF100" s="95"/>
      <c r="AG100" s="360">
        <f>IF(COUNTA(E101:G101)&gt;=3,1,0)</f>
        <v>0</v>
      </c>
      <c r="AH100" s="360"/>
      <c r="AI100" s="360"/>
      <c r="AJ100" s="360"/>
      <c r="AK100" s="360">
        <v>1</v>
      </c>
      <c r="AL100" s="360">
        <f>COUNTA(X100)</f>
        <v>0</v>
      </c>
      <c r="AM100" s="360">
        <f>COUNTA(Y100)</f>
        <v>0</v>
      </c>
      <c r="AN100" s="360">
        <f>SUM(AL100:AM101)</f>
        <v>0</v>
      </c>
      <c r="AO100" s="360">
        <f>IF(AN100&gt;1,0,IF(T100+AL100=2,1,0))</f>
        <v>0</v>
      </c>
      <c r="AP100" s="360">
        <f>IF(AN100&gt;1,0,IF(T100+AM100=2,1,0))</f>
        <v>0</v>
      </c>
      <c r="AQ100" s="95"/>
    </row>
    <row r="101" spans="1:43" ht="13.5" thickBot="1">
      <c r="A101" s="394"/>
      <c r="B101" s="396"/>
      <c r="C101" s="394"/>
      <c r="D101" s="394"/>
      <c r="E101" s="179"/>
      <c r="F101" s="179"/>
      <c r="G101" s="179"/>
      <c r="H101" s="196"/>
      <c r="I101" s="197"/>
      <c r="J101" s="197"/>
      <c r="K101" s="197"/>
      <c r="L101" s="197"/>
      <c r="M101" s="197"/>
      <c r="N101" s="197"/>
      <c r="O101" s="197"/>
      <c r="P101" s="197"/>
      <c r="Q101" s="197"/>
      <c r="R101" s="197"/>
      <c r="S101" s="394"/>
      <c r="T101" s="394"/>
      <c r="U101" s="376"/>
      <c r="V101" s="376"/>
      <c r="W101" s="403"/>
      <c r="X101" s="368"/>
      <c r="Y101" s="363"/>
      <c r="Z101" s="95"/>
      <c r="AA101" s="2"/>
      <c r="AB101" s="3"/>
      <c r="AC101" s="3"/>
      <c r="AD101" s="186"/>
      <c r="AE101" s="95"/>
      <c r="AF101" s="95"/>
      <c r="AG101" s="343"/>
      <c r="AH101" s="343"/>
      <c r="AI101" s="343"/>
      <c r="AJ101" s="343"/>
      <c r="AK101" s="343"/>
      <c r="AL101" s="343"/>
      <c r="AM101" s="343"/>
      <c r="AN101" s="343"/>
      <c r="AO101" s="343"/>
      <c r="AP101" s="343"/>
      <c r="AQ101" s="95"/>
    </row>
    <row r="102" spans="1:43" ht="13.5" thickBot="1">
      <c r="A102" s="360">
        <v>17</v>
      </c>
      <c r="B102" s="381" t="str">
        <f>DenStatus!C58</f>
        <v>Project Family</v>
      </c>
      <c r="C102" s="342">
        <v>6</v>
      </c>
      <c r="D102" s="342">
        <v>9</v>
      </c>
      <c r="E102" s="189">
        <v>1</v>
      </c>
      <c r="F102" s="194" t="s">
        <v>150</v>
      </c>
      <c r="G102" s="194" t="s">
        <v>151</v>
      </c>
      <c r="H102" s="194" t="s">
        <v>152</v>
      </c>
      <c r="I102" s="194">
        <v>3</v>
      </c>
      <c r="J102" s="194">
        <v>4</v>
      </c>
      <c r="K102" s="194">
        <v>5</v>
      </c>
      <c r="L102" s="194" t="s">
        <v>176</v>
      </c>
      <c r="M102" s="194" t="s">
        <v>177</v>
      </c>
      <c r="N102" s="198"/>
      <c r="O102" s="199"/>
      <c r="P102" s="199"/>
      <c r="Q102" s="199"/>
      <c r="R102" s="199"/>
      <c r="S102" s="360">
        <f>COUNTA(E103:R103)</f>
        <v>0</v>
      </c>
      <c r="T102" s="360">
        <f>IF(SUM(AG102:AJ103)&gt;=AK102,1,0)</f>
        <v>0</v>
      </c>
      <c r="U102" s="375"/>
      <c r="V102" s="375"/>
      <c r="W102" s="402" t="str">
        <f>IF(AN102&gt;1,"ERROR",IF(AN102=1,"OK",""))</f>
        <v/>
      </c>
      <c r="X102" s="362"/>
      <c r="Y102" s="362"/>
      <c r="Z102" s="95"/>
      <c r="AA102" s="32"/>
      <c r="AB102" s="3"/>
      <c r="AC102" s="3"/>
      <c r="AD102" s="186"/>
      <c r="AE102" s="95"/>
      <c r="AF102" s="95"/>
      <c r="AG102" s="360">
        <f>IF(COUNTA(E103)&gt;=1,1,0)</f>
        <v>0</v>
      </c>
      <c r="AH102" s="360">
        <f>IF(COUNTA(F103:H103)&gt;=1,1,0)</f>
        <v>0</v>
      </c>
      <c r="AI102" s="360">
        <f>IF(COUNTA(I103:K103)&gt;=3,1,0)</f>
        <v>0</v>
      </c>
      <c r="AJ102" s="360">
        <f>IF(COUNTA(L103:M103)&gt;=1,1,0)</f>
        <v>0</v>
      </c>
      <c r="AK102" s="360">
        <v>4</v>
      </c>
      <c r="AL102" s="360">
        <f>COUNTA(X102)</f>
        <v>0</v>
      </c>
      <c r="AM102" s="360">
        <f>COUNTA(Y102)</f>
        <v>0</v>
      </c>
      <c r="AN102" s="360">
        <f>SUM(AL102:AM103)</f>
        <v>0</v>
      </c>
      <c r="AO102" s="360">
        <f>IF(AN102&gt;1,0,IF(T102+AL102=2,1,0))</f>
        <v>0</v>
      </c>
      <c r="AP102" s="360">
        <f>IF(AN102&gt;1,0,IF(T102+AM102=2,1,0))</f>
        <v>0</v>
      </c>
      <c r="AQ102" s="95"/>
    </row>
    <row r="103" spans="1:43" ht="13.5" thickBot="1">
      <c r="A103" s="394"/>
      <c r="B103" s="396"/>
      <c r="C103" s="394"/>
      <c r="D103" s="394"/>
      <c r="E103" s="179"/>
      <c r="F103" s="179"/>
      <c r="G103" s="179"/>
      <c r="H103" s="179"/>
      <c r="I103" s="179"/>
      <c r="J103" s="179"/>
      <c r="K103" s="179"/>
      <c r="L103" s="179"/>
      <c r="M103" s="179"/>
      <c r="N103" s="196"/>
      <c r="O103" s="197"/>
      <c r="P103" s="197"/>
      <c r="Q103" s="197"/>
      <c r="R103" s="197"/>
      <c r="S103" s="394"/>
      <c r="T103" s="394"/>
      <c r="U103" s="376"/>
      <c r="V103" s="376"/>
      <c r="W103" s="403"/>
      <c r="X103" s="368"/>
      <c r="Y103" s="363"/>
      <c r="Z103" s="95"/>
      <c r="AA103" s="32"/>
      <c r="AB103" s="3"/>
      <c r="AC103" s="3"/>
      <c r="AD103" s="186"/>
      <c r="AE103" s="95"/>
      <c r="AF103" s="95"/>
      <c r="AG103" s="343"/>
      <c r="AH103" s="343"/>
      <c r="AI103" s="343"/>
      <c r="AJ103" s="343"/>
      <c r="AK103" s="343"/>
      <c r="AL103" s="343"/>
      <c r="AM103" s="343"/>
      <c r="AN103" s="343"/>
      <c r="AO103" s="343"/>
      <c r="AP103" s="343"/>
      <c r="AQ103" s="95"/>
    </row>
    <row r="104" spans="1:43" ht="13.5" thickBot="1">
      <c r="A104" s="360">
        <v>18</v>
      </c>
      <c r="B104" s="381" t="str">
        <f>DenStatus!C59</f>
        <v>Sportsman</v>
      </c>
      <c r="C104" s="342">
        <v>5</v>
      </c>
      <c r="D104" s="342">
        <v>5</v>
      </c>
      <c r="E104" s="189">
        <v>1</v>
      </c>
      <c r="F104" s="189">
        <v>2</v>
      </c>
      <c r="G104" s="194" t="s">
        <v>154</v>
      </c>
      <c r="H104" s="194" t="s">
        <v>155</v>
      </c>
      <c r="I104" s="194" t="s">
        <v>156</v>
      </c>
      <c r="J104" s="198"/>
      <c r="K104" s="199"/>
      <c r="L104" s="199"/>
      <c r="M104" s="199"/>
      <c r="N104" s="199"/>
      <c r="O104" s="199"/>
      <c r="P104" s="199"/>
      <c r="Q104" s="199"/>
      <c r="R104" s="199"/>
      <c r="S104" s="360">
        <f>COUNTA(E105:R105)</f>
        <v>0</v>
      </c>
      <c r="T104" s="360">
        <f>IF(SUM(AG104:AJ105)&gt;=AK104,1,0)</f>
        <v>0</v>
      </c>
      <c r="U104" s="375"/>
      <c r="V104" s="375"/>
      <c r="W104" s="402" t="str">
        <f>IF(AN104&gt;1,"ERROR",IF(AN104=1,"OK",""))</f>
        <v/>
      </c>
      <c r="X104" s="362"/>
      <c r="Y104" s="362"/>
      <c r="Z104" s="95"/>
      <c r="AA104" s="2"/>
      <c r="AB104" s="3"/>
      <c r="AC104" s="3"/>
      <c r="AD104" s="186"/>
      <c r="AE104" s="95"/>
      <c r="AF104" s="95"/>
      <c r="AG104" s="360">
        <f>IF(COUNTA(E105:I105)&gt;=5,1,0)</f>
        <v>0</v>
      </c>
      <c r="AH104" s="360"/>
      <c r="AI104" s="360"/>
      <c r="AJ104" s="360"/>
      <c r="AK104" s="360">
        <v>1</v>
      </c>
      <c r="AL104" s="360">
        <f>COUNTA(X104)</f>
        <v>0</v>
      </c>
      <c r="AM104" s="360">
        <f>COUNTA(Y104)</f>
        <v>0</v>
      </c>
      <c r="AN104" s="360">
        <f>SUM(AL104:AM105)</f>
        <v>0</v>
      </c>
      <c r="AO104" s="360">
        <f>IF(AN104&gt;1,0,IF(T104+AL104=2,1,0))</f>
        <v>0</v>
      </c>
      <c r="AP104" s="360">
        <f>IF(AN104&gt;1,0,IF(T104+AM104=2,1,0))</f>
        <v>0</v>
      </c>
      <c r="AQ104" s="95"/>
    </row>
    <row r="105" spans="1:43" ht="13.5" thickBot="1">
      <c r="A105" s="394"/>
      <c r="B105" s="396"/>
      <c r="C105" s="394"/>
      <c r="D105" s="343"/>
      <c r="E105" s="179"/>
      <c r="F105" s="179"/>
      <c r="G105" s="179"/>
      <c r="H105" s="179"/>
      <c r="I105" s="179"/>
      <c r="J105" s="196"/>
      <c r="K105" s="197"/>
      <c r="L105" s="197"/>
      <c r="M105" s="197"/>
      <c r="N105" s="197"/>
      <c r="O105" s="197"/>
      <c r="P105" s="197"/>
      <c r="Q105" s="197"/>
      <c r="R105" s="197"/>
      <c r="S105" s="343"/>
      <c r="T105" s="343"/>
      <c r="U105" s="376"/>
      <c r="V105" s="376"/>
      <c r="W105" s="403"/>
      <c r="X105" s="368"/>
      <c r="Y105" s="363"/>
      <c r="Z105" s="95"/>
      <c r="AA105" s="4"/>
      <c r="AB105" s="3"/>
      <c r="AC105" s="3"/>
      <c r="AD105" s="186"/>
      <c r="AE105" s="95"/>
      <c r="AF105" s="95"/>
      <c r="AG105" s="343"/>
      <c r="AH105" s="343"/>
      <c r="AI105" s="343"/>
      <c r="AJ105" s="343"/>
      <c r="AK105" s="343"/>
      <c r="AL105" s="343"/>
      <c r="AM105" s="343"/>
      <c r="AN105" s="343"/>
      <c r="AO105" s="343"/>
      <c r="AP105" s="343"/>
      <c r="AQ105" s="95"/>
    </row>
    <row r="106" spans="1:43">
      <c r="A106" s="184"/>
      <c r="B106" s="262" t="s">
        <v>282</v>
      </c>
      <c r="C106" s="149">
        <f>IF(SUM(AO68:AO105)&gt;=1,"X",0)</f>
        <v>0</v>
      </c>
      <c r="D106" s="223" t="s">
        <v>284</v>
      </c>
      <c r="E106" s="145"/>
      <c r="F106" s="145"/>
      <c r="G106" s="145"/>
      <c r="H106" s="145"/>
      <c r="I106" s="145"/>
      <c r="J106" s="145"/>
      <c r="K106" s="145"/>
      <c r="L106" s="145"/>
      <c r="M106" s="145"/>
      <c r="N106" s="145"/>
      <c r="O106" s="145"/>
      <c r="P106" s="145"/>
      <c r="Q106" s="145"/>
      <c r="R106" s="145"/>
      <c r="S106" s="95"/>
      <c r="T106" s="95"/>
      <c r="U106" s="178"/>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row>
    <row r="107" spans="1:43">
      <c r="A107" s="138"/>
      <c r="B107" s="153" t="s">
        <v>283</v>
      </c>
      <c r="C107" s="149">
        <f>IF(SUM(AP68:AP105)&gt;=1,"X",0)</f>
        <v>0</v>
      </c>
      <c r="D107" s="223" t="s">
        <v>284</v>
      </c>
      <c r="E107" s="145"/>
      <c r="F107" s="145"/>
      <c r="G107" s="145"/>
      <c r="H107" s="145"/>
      <c r="I107" s="145"/>
      <c r="J107" s="145"/>
      <c r="K107" s="145"/>
      <c r="L107" s="145"/>
      <c r="M107" s="145"/>
      <c r="N107" s="145"/>
      <c r="O107" s="145"/>
      <c r="P107" s="145"/>
      <c r="Q107" s="145"/>
      <c r="R107" s="145"/>
      <c r="S107" s="95"/>
      <c r="T107" s="95"/>
      <c r="U107" s="178"/>
      <c r="V107" s="95"/>
      <c r="W107" s="95"/>
      <c r="X107" s="95"/>
      <c r="Y107" s="95"/>
      <c r="Z107" s="95"/>
      <c r="AA107" s="95"/>
      <c r="AB107" s="95"/>
      <c r="AC107" s="95"/>
      <c r="AD107" s="95"/>
      <c r="AE107" s="95"/>
      <c r="AF107" s="95"/>
      <c r="AG107" s="104" t="s">
        <v>113</v>
      </c>
      <c r="AH107" s="105"/>
      <c r="AI107" s="105"/>
      <c r="AJ107" s="143"/>
      <c r="AK107" s="144"/>
      <c r="AL107" s="95"/>
      <c r="AM107" s="95"/>
      <c r="AN107" s="95"/>
      <c r="AO107" s="95"/>
      <c r="AP107" s="95"/>
      <c r="AQ107" s="95"/>
    </row>
    <row r="108" spans="1:43">
      <c r="A108" s="95"/>
      <c r="B108" s="106"/>
      <c r="C108" s="152"/>
      <c r="D108" s="145"/>
      <c r="E108" s="145"/>
      <c r="F108" s="145"/>
      <c r="G108" s="145"/>
      <c r="H108" s="145"/>
      <c r="I108" s="145"/>
      <c r="J108" s="145"/>
      <c r="K108" s="145"/>
      <c r="L108" s="145"/>
      <c r="M108" s="145"/>
      <c r="N108" s="145"/>
      <c r="O108" s="145"/>
      <c r="P108" s="145"/>
      <c r="Q108" s="145"/>
      <c r="R108" s="145"/>
      <c r="S108" s="95"/>
      <c r="T108" s="95"/>
      <c r="U108" s="95"/>
      <c r="V108" s="95"/>
      <c r="W108" s="95"/>
      <c r="X108" s="95"/>
      <c r="Y108" s="95"/>
      <c r="Z108" s="95"/>
      <c r="AA108" s="95"/>
      <c r="AB108" s="95"/>
      <c r="AC108" s="95"/>
      <c r="AD108" s="95"/>
      <c r="AE108" s="95"/>
      <c r="AF108" s="95"/>
      <c r="AG108" s="138" t="s">
        <v>26</v>
      </c>
      <c r="AH108" s="143"/>
      <c r="AI108" s="143"/>
      <c r="AJ108" s="143"/>
      <c r="AK108" s="144"/>
      <c r="AL108" s="95"/>
      <c r="AM108" s="95"/>
      <c r="AN108" s="95"/>
      <c r="AO108" s="95"/>
      <c r="AP108" s="95"/>
      <c r="AQ108" s="95"/>
    </row>
    <row r="109" spans="1:43">
      <c r="A109" s="138"/>
      <c r="B109" s="153" t="s">
        <v>111</v>
      </c>
      <c r="C109" s="136">
        <f>IF(SUM(AG111:AG114)&gt;=4,"X",0)</f>
        <v>0</v>
      </c>
      <c r="D109" s="145"/>
      <c r="E109" s="145"/>
      <c r="F109" s="145"/>
      <c r="G109" s="145"/>
      <c r="H109" s="145"/>
      <c r="I109" s="145"/>
      <c r="J109" s="145"/>
      <c r="K109" s="145"/>
      <c r="L109" s="145"/>
      <c r="M109" s="145"/>
      <c r="N109" s="145"/>
      <c r="O109" s="145"/>
      <c r="P109" s="145"/>
      <c r="Q109" s="145"/>
      <c r="R109" s="145"/>
      <c r="S109" s="95"/>
      <c r="T109" s="95"/>
      <c r="U109" s="95"/>
      <c r="V109" s="95"/>
      <c r="W109" s="95"/>
      <c r="X109" s="95"/>
      <c r="Y109" s="95"/>
      <c r="Z109" s="95"/>
      <c r="AA109" s="95"/>
      <c r="AB109" s="95"/>
      <c r="AC109" s="95"/>
      <c r="AD109" s="95"/>
      <c r="AE109" s="95"/>
      <c r="AF109" s="95"/>
      <c r="AG109" s="157" t="s">
        <v>34</v>
      </c>
      <c r="AH109" s="119" t="s">
        <v>48</v>
      </c>
      <c r="AI109" s="119" t="s">
        <v>165</v>
      </c>
      <c r="AJ109" s="119" t="s">
        <v>211</v>
      </c>
      <c r="AK109" s="157" t="s">
        <v>1</v>
      </c>
      <c r="AL109" s="95"/>
      <c r="AM109" s="95"/>
      <c r="AN109" s="95"/>
      <c r="AO109" s="95"/>
      <c r="AP109" s="95"/>
      <c r="AQ109" s="95"/>
    </row>
    <row r="110" spans="1:43">
      <c r="A110" s="138"/>
      <c r="B110" s="153" t="s">
        <v>232</v>
      </c>
      <c r="C110" s="136">
        <f>IF(SUM(AG120:AG123)&gt;=4,"X",0)</f>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51" t="s">
        <v>49</v>
      </c>
      <c r="AH110" s="148" t="s">
        <v>49</v>
      </c>
      <c r="AI110" s="148" t="s">
        <v>49</v>
      </c>
      <c r="AJ110" s="251" t="s">
        <v>49</v>
      </c>
      <c r="AK110" s="251" t="s">
        <v>50</v>
      </c>
      <c r="AL110" s="95"/>
      <c r="AM110" s="95"/>
      <c r="AN110" s="95"/>
      <c r="AO110" s="95"/>
      <c r="AP110" s="95"/>
      <c r="AQ110" s="95"/>
    </row>
    <row r="111" spans="1:43">
      <c r="A111" s="95"/>
      <c r="B111" s="91"/>
      <c r="C111" s="95"/>
      <c r="D111" s="140"/>
      <c r="E111" s="140"/>
      <c r="F111" s="140"/>
      <c r="G111" s="140"/>
      <c r="H111" s="140"/>
      <c r="I111" s="140"/>
      <c r="J111" s="140"/>
      <c r="K111" s="140"/>
      <c r="L111" s="140"/>
      <c r="M111" s="140"/>
      <c r="N111" s="140"/>
      <c r="O111" s="95"/>
      <c r="P111" s="95"/>
      <c r="Q111" s="95"/>
      <c r="R111" s="95"/>
      <c r="S111" s="95"/>
      <c r="T111" s="95"/>
      <c r="U111" s="95"/>
      <c r="V111" s="95"/>
      <c r="W111" s="95"/>
      <c r="X111" s="95"/>
      <c r="Y111" s="95"/>
      <c r="Z111" s="95"/>
      <c r="AA111" s="95"/>
      <c r="AB111" s="95"/>
      <c r="AC111" s="95"/>
      <c r="AD111" s="95"/>
      <c r="AE111" s="95"/>
      <c r="AF111" s="91" t="s">
        <v>17</v>
      </c>
      <c r="AG111" s="136">
        <f>IF(C13="X",1,0)</f>
        <v>0</v>
      </c>
      <c r="AH111" s="136"/>
      <c r="AI111" s="136"/>
      <c r="AJ111" s="136"/>
      <c r="AK111" s="136">
        <v>1</v>
      </c>
      <c r="AL111" s="95"/>
      <c r="AM111" s="95"/>
      <c r="AN111" s="95"/>
      <c r="AO111" s="95"/>
      <c r="AP111" s="95"/>
      <c r="AQ111" s="95"/>
    </row>
    <row r="112" spans="1:43">
      <c r="A112" s="139"/>
      <c r="B112" s="140"/>
      <c r="C112" s="140"/>
      <c r="D112" s="140"/>
      <c r="E112" s="140"/>
      <c r="F112" s="140"/>
      <c r="G112" s="140"/>
      <c r="H112" s="140"/>
      <c r="I112" s="140"/>
      <c r="J112" s="140"/>
      <c r="K112" s="140"/>
      <c r="L112" s="140"/>
      <c r="M112" s="140"/>
      <c r="N112" s="140"/>
      <c r="O112" s="95"/>
      <c r="P112" s="95"/>
      <c r="Q112" s="95"/>
      <c r="R112" s="95"/>
      <c r="S112" s="95"/>
      <c r="T112" s="95"/>
      <c r="U112" s="95"/>
      <c r="V112" s="95"/>
      <c r="W112" s="95"/>
      <c r="X112" s="95"/>
      <c r="Y112" s="95"/>
      <c r="Z112" s="95"/>
      <c r="AA112" s="95"/>
      <c r="AB112" s="95"/>
      <c r="AC112" s="95"/>
      <c r="AD112" s="95"/>
      <c r="AE112" s="95"/>
      <c r="AF112" s="91" t="s">
        <v>64</v>
      </c>
      <c r="AG112" s="136">
        <f>IF(C30="X",1,0)</f>
        <v>0</v>
      </c>
      <c r="AH112" s="136"/>
      <c r="AI112" s="136"/>
      <c r="AJ112" s="136"/>
      <c r="AK112" s="136">
        <v>1</v>
      </c>
      <c r="AL112" s="95"/>
      <c r="AM112" s="95"/>
      <c r="AN112" s="95"/>
      <c r="AO112" s="95"/>
      <c r="AP112" s="95"/>
      <c r="AQ112" s="95"/>
    </row>
    <row r="113" spans="1:43">
      <c r="A113" s="140"/>
      <c r="B113" s="140"/>
      <c r="C113" s="140"/>
      <c r="D113" s="140"/>
      <c r="E113" s="140"/>
      <c r="F113" s="140"/>
      <c r="G113" s="140"/>
      <c r="H113" s="140"/>
      <c r="I113" s="140"/>
      <c r="J113" s="140"/>
      <c r="K113" s="140"/>
      <c r="L113" s="140"/>
      <c r="M113" s="140"/>
      <c r="N113" s="140"/>
      <c r="O113" s="95"/>
      <c r="P113" s="95"/>
      <c r="Q113" s="95"/>
      <c r="R113" s="95"/>
      <c r="S113" s="95"/>
      <c r="T113" s="95"/>
      <c r="U113" s="95"/>
      <c r="V113" s="95"/>
      <c r="W113" s="95"/>
      <c r="X113" s="95"/>
      <c r="Y113" s="95"/>
      <c r="Z113" s="95"/>
      <c r="AA113" s="95"/>
      <c r="AB113" s="95"/>
      <c r="AC113" s="95"/>
      <c r="AD113" s="95"/>
      <c r="AE113" s="95"/>
      <c r="AF113" s="91" t="s">
        <v>63</v>
      </c>
      <c r="AG113" s="136">
        <f>IF(C38="X",1,0)</f>
        <v>0</v>
      </c>
      <c r="AH113" s="136"/>
      <c r="AI113" s="136"/>
      <c r="AJ113" s="136"/>
      <c r="AK113" s="136">
        <v>1</v>
      </c>
      <c r="AL113" s="95"/>
      <c r="AM113" s="95"/>
      <c r="AN113" s="95"/>
      <c r="AO113" s="95"/>
      <c r="AP113" s="95"/>
      <c r="AQ113" s="95"/>
    </row>
    <row r="114" spans="1:43">
      <c r="A114" s="140"/>
      <c r="B114" s="140"/>
      <c r="C114" s="152"/>
      <c r="D114" s="140"/>
      <c r="E114" s="140"/>
      <c r="F114" s="140"/>
      <c r="G114" s="140"/>
      <c r="H114" s="140"/>
      <c r="I114" s="140"/>
      <c r="J114" s="140"/>
      <c r="K114" s="140"/>
      <c r="L114" s="140"/>
      <c r="M114" s="140"/>
      <c r="N114" s="140"/>
      <c r="O114" s="95"/>
      <c r="P114" s="95"/>
      <c r="Q114" s="95"/>
      <c r="R114" s="95"/>
      <c r="S114" s="95"/>
      <c r="T114" s="95"/>
      <c r="U114" s="95"/>
      <c r="V114" s="95"/>
      <c r="W114" s="95"/>
      <c r="X114" s="95"/>
      <c r="Y114" s="95"/>
      <c r="Z114" s="95"/>
      <c r="AA114" s="95"/>
      <c r="AB114" s="95"/>
      <c r="AC114" s="95"/>
      <c r="AD114" s="95"/>
      <c r="AE114" s="95"/>
      <c r="AF114" s="91" t="s">
        <v>65</v>
      </c>
      <c r="AG114" s="136">
        <f>IF(C106="X",1,0)</f>
        <v>0</v>
      </c>
      <c r="AH114" s="136"/>
      <c r="AI114" s="136"/>
      <c r="AJ114" s="136"/>
      <c r="AK114" s="136">
        <v>1</v>
      </c>
      <c r="AL114" s="91" t="s">
        <v>253</v>
      </c>
      <c r="AM114" s="95"/>
      <c r="AN114" s="95"/>
      <c r="AO114" s="95"/>
      <c r="AP114" s="95"/>
      <c r="AQ114" s="95"/>
    </row>
    <row r="115" spans="1:43">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row>
    <row r="116" spans="1:43">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104" t="s">
        <v>235</v>
      </c>
      <c r="AH116" s="105"/>
      <c r="AI116" s="105"/>
      <c r="AJ116" s="143"/>
      <c r="AK116" s="144"/>
      <c r="AL116" s="95"/>
      <c r="AM116" s="95"/>
      <c r="AN116" s="95"/>
      <c r="AO116" s="95"/>
      <c r="AP116" s="95"/>
      <c r="AQ116" s="95"/>
    </row>
    <row r="117" spans="1:43">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138" t="s">
        <v>26</v>
      </c>
      <c r="AH117" s="143"/>
      <c r="AI117" s="143"/>
      <c r="AJ117" s="143"/>
      <c r="AK117" s="144"/>
      <c r="AL117" s="95"/>
      <c r="AM117" s="95"/>
      <c r="AN117" s="95"/>
      <c r="AO117" s="95"/>
      <c r="AP117" s="95"/>
      <c r="AQ117" s="95"/>
    </row>
    <row r="118" spans="1:43">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157" t="s">
        <v>34</v>
      </c>
      <c r="AH118" s="119" t="s">
        <v>48</v>
      </c>
      <c r="AI118" s="119" t="s">
        <v>165</v>
      </c>
      <c r="AJ118" s="119" t="s">
        <v>211</v>
      </c>
      <c r="AK118" s="157" t="s">
        <v>1</v>
      </c>
      <c r="AL118" s="95"/>
      <c r="AM118" s="95"/>
      <c r="AN118" s="95"/>
      <c r="AO118" s="95"/>
      <c r="AP118" s="95"/>
      <c r="AQ118" s="95"/>
    </row>
    <row r="119" spans="1:43">
      <c r="A119" s="95"/>
      <c r="B119" s="95"/>
      <c r="C119" s="95"/>
      <c r="D119" s="95"/>
      <c r="E119" s="95"/>
      <c r="F119" s="95"/>
      <c r="G119" s="95"/>
      <c r="H119" s="95"/>
      <c r="I119" s="95"/>
      <c r="J119" s="95"/>
      <c r="K119" s="95"/>
      <c r="L119" s="95"/>
      <c r="M119" s="95"/>
      <c r="N119" s="95"/>
      <c r="O119" s="95"/>
      <c r="P119" s="95"/>
      <c r="Q119" s="95"/>
      <c r="R119" s="95"/>
      <c r="S119" s="95"/>
      <c r="T119" s="95"/>
      <c r="U119" s="95"/>
      <c r="V119" s="95"/>
      <c r="W119" s="91"/>
      <c r="X119" s="95"/>
      <c r="Y119" s="95"/>
      <c r="Z119" s="95"/>
      <c r="AA119" s="95"/>
      <c r="AB119" s="95"/>
      <c r="AC119" s="95"/>
      <c r="AD119" s="95"/>
      <c r="AE119" s="95"/>
      <c r="AF119" s="95"/>
      <c r="AG119" s="251" t="s">
        <v>49</v>
      </c>
      <c r="AH119" s="148" t="s">
        <v>49</v>
      </c>
      <c r="AI119" s="148" t="s">
        <v>49</v>
      </c>
      <c r="AJ119" s="251" t="s">
        <v>49</v>
      </c>
      <c r="AK119" s="251" t="s">
        <v>50</v>
      </c>
      <c r="AL119" s="95"/>
      <c r="AM119" s="95"/>
      <c r="AN119" s="95"/>
      <c r="AO119" s="95"/>
      <c r="AP119" s="95"/>
      <c r="AQ119" s="95"/>
    </row>
    <row r="120" spans="1:43">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1" t="s">
        <v>17</v>
      </c>
      <c r="AG120" s="136">
        <f>IF(C13="X",1,0)</f>
        <v>0</v>
      </c>
      <c r="AH120" s="136"/>
      <c r="AI120" s="136"/>
      <c r="AJ120" s="136"/>
      <c r="AK120" s="136">
        <v>1</v>
      </c>
      <c r="AL120" s="95"/>
      <c r="AM120" s="95"/>
      <c r="AN120" s="95"/>
      <c r="AO120" s="95"/>
      <c r="AP120" s="95"/>
      <c r="AQ120" s="95"/>
    </row>
    <row r="121" spans="1:43">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1" t="s">
        <v>64</v>
      </c>
      <c r="AG121" s="136">
        <f>IF(C55="X",1,0)</f>
        <v>0</v>
      </c>
      <c r="AH121" s="136"/>
      <c r="AI121" s="136"/>
      <c r="AJ121" s="136"/>
      <c r="AK121" s="136">
        <v>1</v>
      </c>
      <c r="AL121" s="95"/>
      <c r="AM121" s="95"/>
      <c r="AN121" s="95"/>
      <c r="AO121" s="95"/>
      <c r="AP121" s="95"/>
      <c r="AQ121" s="95"/>
    </row>
    <row r="122" spans="1:43">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1" t="s">
        <v>63</v>
      </c>
      <c r="AG122" s="136">
        <f>IF(C63="X",1,0)</f>
        <v>0</v>
      </c>
      <c r="AH122" s="136"/>
      <c r="AI122" s="136"/>
      <c r="AJ122" s="136"/>
      <c r="AK122" s="136">
        <v>1</v>
      </c>
      <c r="AL122" s="95"/>
      <c r="AM122" s="95"/>
      <c r="AN122" s="95"/>
      <c r="AO122" s="95"/>
      <c r="AP122" s="95"/>
      <c r="AQ122" s="95"/>
    </row>
    <row r="123" spans="1:43">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1" t="s">
        <v>65</v>
      </c>
      <c r="AG123" s="136">
        <f>IF(C107="X",1,0)</f>
        <v>0</v>
      </c>
      <c r="AH123" s="136"/>
      <c r="AI123" s="136"/>
      <c r="AJ123" s="136"/>
      <c r="AK123" s="136">
        <v>1</v>
      </c>
      <c r="AL123" s="91" t="s">
        <v>253</v>
      </c>
      <c r="AM123" s="95"/>
      <c r="AN123" s="95"/>
      <c r="AO123" s="95"/>
      <c r="AP123" s="95"/>
      <c r="AQ123" s="95"/>
    </row>
  </sheetData>
  <sheetProtection sheet="1" objects="1" scenarios="1"/>
  <mergeCells count="514">
    <mergeCell ref="AP102:AP103"/>
    <mergeCell ref="AG104:AG105"/>
    <mergeCell ref="AH104:AH105"/>
    <mergeCell ref="AI104:AI105"/>
    <mergeCell ref="AJ104:AJ105"/>
    <mergeCell ref="AK104:AK105"/>
    <mergeCell ref="AL104:AL105"/>
    <mergeCell ref="AM104:AM105"/>
    <mergeCell ref="AN104:AN105"/>
    <mergeCell ref="AO104:AO105"/>
    <mergeCell ref="AP104:AP105"/>
    <mergeCell ref="AG102:AG103"/>
    <mergeCell ref="AH102:AH103"/>
    <mergeCell ref="AI102:AI103"/>
    <mergeCell ref="AJ102:AJ103"/>
    <mergeCell ref="AK102:AK103"/>
    <mergeCell ref="AL102:AL103"/>
    <mergeCell ref="AM102:AM103"/>
    <mergeCell ref="AN102:AN103"/>
    <mergeCell ref="AO102:AO103"/>
    <mergeCell ref="AP98:AP99"/>
    <mergeCell ref="AG100:AG101"/>
    <mergeCell ref="AH100:AH101"/>
    <mergeCell ref="AI100:AI101"/>
    <mergeCell ref="AJ100:AJ101"/>
    <mergeCell ref="AK100:AK101"/>
    <mergeCell ref="AL100:AL101"/>
    <mergeCell ref="AM100:AM101"/>
    <mergeCell ref="AN100:AN101"/>
    <mergeCell ref="AO100:AO101"/>
    <mergeCell ref="AP100:AP101"/>
    <mergeCell ref="AG98:AG99"/>
    <mergeCell ref="AH98:AH99"/>
    <mergeCell ref="AI98:AI99"/>
    <mergeCell ref="AJ98:AJ99"/>
    <mergeCell ref="AK98:AK99"/>
    <mergeCell ref="AL98:AL99"/>
    <mergeCell ref="AM98:AM99"/>
    <mergeCell ref="AN98:AN99"/>
    <mergeCell ref="AO98:AO99"/>
    <mergeCell ref="AP94:AP95"/>
    <mergeCell ref="AG96:AG97"/>
    <mergeCell ref="AH96:AH97"/>
    <mergeCell ref="AI96:AI97"/>
    <mergeCell ref="AJ96:AJ97"/>
    <mergeCell ref="AK96:AK97"/>
    <mergeCell ref="AL96:AL97"/>
    <mergeCell ref="AM96:AM97"/>
    <mergeCell ref="AN96:AN97"/>
    <mergeCell ref="AO96:AO97"/>
    <mergeCell ref="AP96:AP97"/>
    <mergeCell ref="AG94:AG95"/>
    <mergeCell ref="AH94:AH95"/>
    <mergeCell ref="AI94:AI95"/>
    <mergeCell ref="AJ94:AJ95"/>
    <mergeCell ref="AK94:AK95"/>
    <mergeCell ref="AL94:AL95"/>
    <mergeCell ref="AM94:AM95"/>
    <mergeCell ref="AN94:AN95"/>
    <mergeCell ref="AO94:AO95"/>
    <mergeCell ref="AP90:AP91"/>
    <mergeCell ref="AG92:AG93"/>
    <mergeCell ref="AH92:AH93"/>
    <mergeCell ref="AI92:AI93"/>
    <mergeCell ref="AJ92:AJ93"/>
    <mergeCell ref="AK92:AK93"/>
    <mergeCell ref="AL92:AL93"/>
    <mergeCell ref="AM92:AM93"/>
    <mergeCell ref="AN92:AN93"/>
    <mergeCell ref="AO92:AO93"/>
    <mergeCell ref="AP92:AP93"/>
    <mergeCell ref="AG90:AG91"/>
    <mergeCell ref="AH90:AH91"/>
    <mergeCell ref="AI90:AI91"/>
    <mergeCell ref="AJ90:AJ91"/>
    <mergeCell ref="AK90:AK91"/>
    <mergeCell ref="AL90:AL91"/>
    <mergeCell ref="AM90:AM91"/>
    <mergeCell ref="AN90:AN91"/>
    <mergeCell ref="AO90:AO91"/>
    <mergeCell ref="AG80:AG81"/>
    <mergeCell ref="AH80:AH81"/>
    <mergeCell ref="AI80:AI81"/>
    <mergeCell ref="AJ80:AJ81"/>
    <mergeCell ref="AP84:AP85"/>
    <mergeCell ref="AG86:AG89"/>
    <mergeCell ref="AH86:AH89"/>
    <mergeCell ref="AI86:AI89"/>
    <mergeCell ref="AJ86:AJ89"/>
    <mergeCell ref="AK86:AK89"/>
    <mergeCell ref="AL86:AL89"/>
    <mergeCell ref="AM86:AM89"/>
    <mergeCell ref="AN86:AN89"/>
    <mergeCell ref="AO86:AO89"/>
    <mergeCell ref="AP86:AP89"/>
    <mergeCell ref="AG84:AG85"/>
    <mergeCell ref="AH84:AH85"/>
    <mergeCell ref="AI84:AI85"/>
    <mergeCell ref="AJ84:AJ85"/>
    <mergeCell ref="AK84:AK85"/>
    <mergeCell ref="AL84:AL85"/>
    <mergeCell ref="AM84:AM85"/>
    <mergeCell ref="AN84:AN85"/>
    <mergeCell ref="AO84:AO85"/>
    <mergeCell ref="AP78:AP79"/>
    <mergeCell ref="AG78:AG79"/>
    <mergeCell ref="AH78:AH79"/>
    <mergeCell ref="AI78:AI79"/>
    <mergeCell ref="AJ78:AJ79"/>
    <mergeCell ref="AK78:AK79"/>
    <mergeCell ref="AL78:AL79"/>
    <mergeCell ref="AM78:AM79"/>
    <mergeCell ref="AN78:AN79"/>
    <mergeCell ref="AO78:AO79"/>
    <mergeCell ref="AO70:AO71"/>
    <mergeCell ref="AP74:AP75"/>
    <mergeCell ref="AG76:AG77"/>
    <mergeCell ref="AH76:AH77"/>
    <mergeCell ref="AI76:AI77"/>
    <mergeCell ref="AJ76:AJ77"/>
    <mergeCell ref="AK76:AK77"/>
    <mergeCell ref="AL76:AL77"/>
    <mergeCell ref="AM76:AM77"/>
    <mergeCell ref="AN76:AN77"/>
    <mergeCell ref="AO76:AO77"/>
    <mergeCell ref="AP76:AP77"/>
    <mergeCell ref="AG74:AG75"/>
    <mergeCell ref="AH74:AH75"/>
    <mergeCell ref="AI74:AI75"/>
    <mergeCell ref="AJ74:AJ75"/>
    <mergeCell ref="AK74:AK75"/>
    <mergeCell ref="AL74:AL75"/>
    <mergeCell ref="AM74:AM75"/>
    <mergeCell ref="AN74:AN75"/>
    <mergeCell ref="AO74:AO75"/>
    <mergeCell ref="AL68:AL69"/>
    <mergeCell ref="AM68:AM69"/>
    <mergeCell ref="AN68:AN69"/>
    <mergeCell ref="AO68:AO69"/>
    <mergeCell ref="AP68:AP69"/>
    <mergeCell ref="AP70:AP71"/>
    <mergeCell ref="AG72:AG73"/>
    <mergeCell ref="AH72:AH73"/>
    <mergeCell ref="AI72:AI73"/>
    <mergeCell ref="AJ72:AJ73"/>
    <mergeCell ref="AK72:AK73"/>
    <mergeCell ref="AL72:AL73"/>
    <mergeCell ref="AM72:AM73"/>
    <mergeCell ref="AN72:AN73"/>
    <mergeCell ref="AO72:AO73"/>
    <mergeCell ref="AP72:AP73"/>
    <mergeCell ref="AG70:AG71"/>
    <mergeCell ref="AH70:AH71"/>
    <mergeCell ref="AI70:AI71"/>
    <mergeCell ref="AJ70:AJ71"/>
    <mergeCell ref="AK70:AK71"/>
    <mergeCell ref="AL70:AL71"/>
    <mergeCell ref="AM70:AM71"/>
    <mergeCell ref="AN70:AN71"/>
    <mergeCell ref="AG49:AG50"/>
    <mergeCell ref="AH49:AH50"/>
    <mergeCell ref="AI49:AI50"/>
    <mergeCell ref="AJ49:AJ50"/>
    <mergeCell ref="AK49:AK50"/>
    <mergeCell ref="AG68:AG69"/>
    <mergeCell ref="AH68:AH69"/>
    <mergeCell ref="AI68:AI69"/>
    <mergeCell ref="AJ68:AJ69"/>
    <mergeCell ref="AK68:AK69"/>
    <mergeCell ref="AG51:AG54"/>
    <mergeCell ref="AH51:AH54"/>
    <mergeCell ref="AI51:AI54"/>
    <mergeCell ref="AJ51:AJ54"/>
    <mergeCell ref="AK51:AK54"/>
    <mergeCell ref="AG45:AG46"/>
    <mergeCell ref="AH45:AH46"/>
    <mergeCell ref="AI45:AI46"/>
    <mergeCell ref="AJ45:AJ46"/>
    <mergeCell ref="AK45:AK46"/>
    <mergeCell ref="AG47:AG48"/>
    <mergeCell ref="AH47:AH48"/>
    <mergeCell ref="AI47:AI48"/>
    <mergeCell ref="AJ47:AJ48"/>
    <mergeCell ref="AK47:AK48"/>
    <mergeCell ref="AG28:AG29"/>
    <mergeCell ref="AH28:AH29"/>
    <mergeCell ref="AI28:AI29"/>
    <mergeCell ref="AJ28:AJ29"/>
    <mergeCell ref="AK28:AK29"/>
    <mergeCell ref="AG43:AG44"/>
    <mergeCell ref="AH43:AH44"/>
    <mergeCell ref="AI43:AI44"/>
    <mergeCell ref="AJ43:AJ44"/>
    <mergeCell ref="AK43:AK44"/>
    <mergeCell ref="AG22:AG25"/>
    <mergeCell ref="AH22:AH25"/>
    <mergeCell ref="AI22:AI25"/>
    <mergeCell ref="AJ22:AJ25"/>
    <mergeCell ref="AK22:AK25"/>
    <mergeCell ref="AG26:AG27"/>
    <mergeCell ref="AH26:AH27"/>
    <mergeCell ref="AI26:AI27"/>
    <mergeCell ref="AJ26:AJ27"/>
    <mergeCell ref="AK26:AK27"/>
    <mergeCell ref="AG18:AG19"/>
    <mergeCell ref="AH18:AH19"/>
    <mergeCell ref="AI18:AI19"/>
    <mergeCell ref="AJ18:AJ19"/>
    <mergeCell ref="AK18:AK19"/>
    <mergeCell ref="AG20:AG21"/>
    <mergeCell ref="AH20:AH21"/>
    <mergeCell ref="AI20:AI21"/>
    <mergeCell ref="AJ20:AJ21"/>
    <mergeCell ref="AK20:AK21"/>
    <mergeCell ref="X104:X105"/>
    <mergeCell ref="Y104:Y105"/>
    <mergeCell ref="A104:A105"/>
    <mergeCell ref="B104:B105"/>
    <mergeCell ref="C104:C105"/>
    <mergeCell ref="D104:D105"/>
    <mergeCell ref="S104:S105"/>
    <mergeCell ref="T104:T105"/>
    <mergeCell ref="U104:U105"/>
    <mergeCell ref="V104:V105"/>
    <mergeCell ref="W104:W105"/>
    <mergeCell ref="X100:X101"/>
    <mergeCell ref="Y100:Y101"/>
    <mergeCell ref="A102:A103"/>
    <mergeCell ref="B102:B103"/>
    <mergeCell ref="C102:C103"/>
    <mergeCell ref="D102:D103"/>
    <mergeCell ref="S102:S103"/>
    <mergeCell ref="T102:T103"/>
    <mergeCell ref="U102:U103"/>
    <mergeCell ref="V102:V103"/>
    <mergeCell ref="W102:W103"/>
    <mergeCell ref="X102:X103"/>
    <mergeCell ref="Y102:Y103"/>
    <mergeCell ref="A100:A101"/>
    <mergeCell ref="B100:B101"/>
    <mergeCell ref="C100:C101"/>
    <mergeCell ref="D100:D101"/>
    <mergeCell ref="S100:S101"/>
    <mergeCell ref="T100:T101"/>
    <mergeCell ref="U100:U101"/>
    <mergeCell ref="V100:V101"/>
    <mergeCell ref="W100:W101"/>
    <mergeCell ref="X96:X97"/>
    <mergeCell ref="Y96:Y97"/>
    <mergeCell ref="A98:A99"/>
    <mergeCell ref="B98:B99"/>
    <mergeCell ref="C98:C99"/>
    <mergeCell ref="D98:D99"/>
    <mergeCell ref="S98:S99"/>
    <mergeCell ref="T98:T99"/>
    <mergeCell ref="U98:U99"/>
    <mergeCell ref="V98:V99"/>
    <mergeCell ref="W98:W99"/>
    <mergeCell ref="X98:X99"/>
    <mergeCell ref="Y98:Y99"/>
    <mergeCell ref="A96:A97"/>
    <mergeCell ref="B96:B97"/>
    <mergeCell ref="C96:C97"/>
    <mergeCell ref="D96:D97"/>
    <mergeCell ref="S96:S97"/>
    <mergeCell ref="T96:T97"/>
    <mergeCell ref="U96:U97"/>
    <mergeCell ref="V96:V97"/>
    <mergeCell ref="W96:W97"/>
    <mergeCell ref="V86:V89"/>
    <mergeCell ref="W86:W89"/>
    <mergeCell ref="X92:X93"/>
    <mergeCell ref="Y92:Y93"/>
    <mergeCell ref="A94:A95"/>
    <mergeCell ref="B94:B95"/>
    <mergeCell ref="C94:C95"/>
    <mergeCell ref="D94:D95"/>
    <mergeCell ref="S94:S95"/>
    <mergeCell ref="T94:T95"/>
    <mergeCell ref="U94:U95"/>
    <mergeCell ref="V94:V95"/>
    <mergeCell ref="W94:W95"/>
    <mergeCell ref="X94:X95"/>
    <mergeCell ref="Y94:Y95"/>
    <mergeCell ref="A92:A93"/>
    <mergeCell ref="B92:B93"/>
    <mergeCell ref="C92:C93"/>
    <mergeCell ref="D92:D93"/>
    <mergeCell ref="S92:S93"/>
    <mergeCell ref="T92:T93"/>
    <mergeCell ref="U92:U93"/>
    <mergeCell ref="V92:V93"/>
    <mergeCell ref="W92:W93"/>
    <mergeCell ref="X84:X85"/>
    <mergeCell ref="Y84:Y85"/>
    <mergeCell ref="A80:A81"/>
    <mergeCell ref="B80:B81"/>
    <mergeCell ref="X86:X89"/>
    <mergeCell ref="Y86:Y89"/>
    <mergeCell ref="A90:A91"/>
    <mergeCell ref="B90:B91"/>
    <mergeCell ref="C90:C91"/>
    <mergeCell ref="D90:D91"/>
    <mergeCell ref="S90:S91"/>
    <mergeCell ref="T90:T91"/>
    <mergeCell ref="U90:U91"/>
    <mergeCell ref="V90:V91"/>
    <mergeCell ref="W90:W91"/>
    <mergeCell ref="X90:X91"/>
    <mergeCell ref="Y90:Y91"/>
    <mergeCell ref="A86:A89"/>
    <mergeCell ref="B86:B89"/>
    <mergeCell ref="C86:C89"/>
    <mergeCell ref="D86:D89"/>
    <mergeCell ref="S86:S89"/>
    <mergeCell ref="T86:T89"/>
    <mergeCell ref="U86:U89"/>
    <mergeCell ref="A84:A85"/>
    <mergeCell ref="B84:B85"/>
    <mergeCell ref="C84:C85"/>
    <mergeCell ref="D84:D85"/>
    <mergeCell ref="S84:S85"/>
    <mergeCell ref="T84:T85"/>
    <mergeCell ref="U84:U85"/>
    <mergeCell ref="V84:V85"/>
    <mergeCell ref="W84:W85"/>
    <mergeCell ref="X78:X79"/>
    <mergeCell ref="Y78:Y79"/>
    <mergeCell ref="A76:A77"/>
    <mergeCell ref="B76:B77"/>
    <mergeCell ref="C76:C77"/>
    <mergeCell ref="D76:D77"/>
    <mergeCell ref="S76:S77"/>
    <mergeCell ref="T76:T77"/>
    <mergeCell ref="U76:U77"/>
    <mergeCell ref="V76:V77"/>
    <mergeCell ref="A78:A79"/>
    <mergeCell ref="B78:B79"/>
    <mergeCell ref="C78:C79"/>
    <mergeCell ref="D78:D79"/>
    <mergeCell ref="S78:S79"/>
    <mergeCell ref="T78:T79"/>
    <mergeCell ref="U78:U79"/>
    <mergeCell ref="V78:V79"/>
    <mergeCell ref="W78:W79"/>
    <mergeCell ref="A74:A75"/>
    <mergeCell ref="B74:B75"/>
    <mergeCell ref="C74:C75"/>
    <mergeCell ref="D74:D75"/>
    <mergeCell ref="S74:S75"/>
    <mergeCell ref="T74:T75"/>
    <mergeCell ref="U74:U75"/>
    <mergeCell ref="V74:V75"/>
    <mergeCell ref="W74:W75"/>
    <mergeCell ref="A68:A69"/>
    <mergeCell ref="B68:B69"/>
    <mergeCell ref="C68:C69"/>
    <mergeCell ref="D68:D69"/>
    <mergeCell ref="S68:S69"/>
    <mergeCell ref="T68:T69"/>
    <mergeCell ref="U68:U69"/>
    <mergeCell ref="V68:V69"/>
    <mergeCell ref="W72:W73"/>
    <mergeCell ref="A72:A73"/>
    <mergeCell ref="B72:B73"/>
    <mergeCell ref="C72:C73"/>
    <mergeCell ref="D72:D73"/>
    <mergeCell ref="S72:S73"/>
    <mergeCell ref="T72:T73"/>
    <mergeCell ref="U72:U73"/>
    <mergeCell ref="V72:V73"/>
    <mergeCell ref="A70:A71"/>
    <mergeCell ref="B70:B71"/>
    <mergeCell ref="C70:C71"/>
    <mergeCell ref="D70:D71"/>
    <mergeCell ref="S70:S71"/>
    <mergeCell ref="T70:T71"/>
    <mergeCell ref="U70:U71"/>
    <mergeCell ref="W70:W71"/>
    <mergeCell ref="S4:V4"/>
    <mergeCell ref="S16:V16"/>
    <mergeCell ref="T18:T19"/>
    <mergeCell ref="U18:U19"/>
    <mergeCell ref="V18:V19"/>
    <mergeCell ref="T20:T21"/>
    <mergeCell ref="U20:U21"/>
    <mergeCell ref="V20:V21"/>
    <mergeCell ref="T22:T25"/>
    <mergeCell ref="U22:U25"/>
    <mergeCell ref="V22:V25"/>
    <mergeCell ref="U43:U44"/>
    <mergeCell ref="V43:V44"/>
    <mergeCell ref="S41:V41"/>
    <mergeCell ref="U28:U29"/>
    <mergeCell ref="V28:V29"/>
    <mergeCell ref="U49:U50"/>
    <mergeCell ref="V49:V50"/>
    <mergeCell ref="A18:A19"/>
    <mergeCell ref="B18:B19"/>
    <mergeCell ref="C18:C19"/>
    <mergeCell ref="A28:A29"/>
    <mergeCell ref="B28:B29"/>
    <mergeCell ref="C28:C29"/>
    <mergeCell ref="D28:D29"/>
    <mergeCell ref="S28:S29"/>
    <mergeCell ref="T28:T29"/>
    <mergeCell ref="A22:A25"/>
    <mergeCell ref="B22:B25"/>
    <mergeCell ref="C22:C25"/>
    <mergeCell ref="D22:D25"/>
    <mergeCell ref="S22:S25"/>
    <mergeCell ref="A20:A21"/>
    <mergeCell ref="B20:B21"/>
    <mergeCell ref="C20:C21"/>
    <mergeCell ref="D20:D21"/>
    <mergeCell ref="S20:S21"/>
    <mergeCell ref="D18:D19"/>
    <mergeCell ref="S18:S19"/>
    <mergeCell ref="A26:A27"/>
    <mergeCell ref="B26:B27"/>
    <mergeCell ref="C26:C27"/>
    <mergeCell ref="D26:D27"/>
    <mergeCell ref="S26:S27"/>
    <mergeCell ref="T26:T27"/>
    <mergeCell ref="S33:V33"/>
    <mergeCell ref="U26:U27"/>
    <mergeCell ref="V26:V27"/>
    <mergeCell ref="A45:A48"/>
    <mergeCell ref="B45:B48"/>
    <mergeCell ref="E45:G46"/>
    <mergeCell ref="T45:T48"/>
    <mergeCell ref="E47:G48"/>
    <mergeCell ref="A43:A44"/>
    <mergeCell ref="B43:B44"/>
    <mergeCell ref="C43:C44"/>
    <mergeCell ref="D43:D44"/>
    <mergeCell ref="S43:S44"/>
    <mergeCell ref="T43:T44"/>
    <mergeCell ref="U45:U46"/>
    <mergeCell ref="V45:V46"/>
    <mergeCell ref="C47:C48"/>
    <mergeCell ref="D47:D48"/>
    <mergeCell ref="S47:S48"/>
    <mergeCell ref="U47:U48"/>
    <mergeCell ref="V47:V48"/>
    <mergeCell ref="C45:C46"/>
    <mergeCell ref="D45:D46"/>
    <mergeCell ref="S45:S46"/>
    <mergeCell ref="A49:A50"/>
    <mergeCell ref="B49:B50"/>
    <mergeCell ref="C49:C50"/>
    <mergeCell ref="D49:D50"/>
    <mergeCell ref="S49:S50"/>
    <mergeCell ref="T49:T50"/>
    <mergeCell ref="A51:A54"/>
    <mergeCell ref="B51:B54"/>
    <mergeCell ref="C51:C54"/>
    <mergeCell ref="D51:D54"/>
    <mergeCell ref="S51:S54"/>
    <mergeCell ref="T51:T54"/>
    <mergeCell ref="U51:U54"/>
    <mergeCell ref="V51:V54"/>
    <mergeCell ref="S58:V58"/>
    <mergeCell ref="X64:Y66"/>
    <mergeCell ref="S66:V66"/>
    <mergeCell ref="C80:C81"/>
    <mergeCell ref="D80:D81"/>
    <mergeCell ref="S80:S81"/>
    <mergeCell ref="T80:T81"/>
    <mergeCell ref="U80:U81"/>
    <mergeCell ref="V80:V81"/>
    <mergeCell ref="W80:W81"/>
    <mergeCell ref="X80:X81"/>
    <mergeCell ref="Y80:Y81"/>
    <mergeCell ref="W68:W69"/>
    <mergeCell ref="X68:X69"/>
    <mergeCell ref="Y68:Y69"/>
    <mergeCell ref="X70:X71"/>
    <mergeCell ref="Y70:Y71"/>
    <mergeCell ref="X72:X73"/>
    <mergeCell ref="Y72:Y73"/>
    <mergeCell ref="X74:X75"/>
    <mergeCell ref="Y74:Y75"/>
    <mergeCell ref="W76:W77"/>
    <mergeCell ref="X76:X77"/>
    <mergeCell ref="Y76:Y77"/>
    <mergeCell ref="V70:V71"/>
    <mergeCell ref="X82:X83"/>
    <mergeCell ref="Y82:Y83"/>
    <mergeCell ref="AG82:AG83"/>
    <mergeCell ref="AH82:AH83"/>
    <mergeCell ref="AI82:AI83"/>
    <mergeCell ref="AJ82:AJ83"/>
    <mergeCell ref="AK82:AK83"/>
    <mergeCell ref="AL82:AL83"/>
    <mergeCell ref="AM82:AM83"/>
    <mergeCell ref="A82:A83"/>
    <mergeCell ref="B82:B83"/>
    <mergeCell ref="C82:C83"/>
    <mergeCell ref="D82:D83"/>
    <mergeCell ref="S82:S83"/>
    <mergeCell ref="T82:T83"/>
    <mergeCell ref="U82:U83"/>
    <mergeCell ref="V82:V83"/>
    <mergeCell ref="W82:W83"/>
    <mergeCell ref="AN82:AN83"/>
    <mergeCell ref="AO82:AO83"/>
    <mergeCell ref="AP82:AP83"/>
    <mergeCell ref="AK80:AK81"/>
    <mergeCell ref="AL80:AL81"/>
    <mergeCell ref="AM80:AM81"/>
    <mergeCell ref="AN80:AN81"/>
    <mergeCell ref="AO80:AO81"/>
    <mergeCell ref="AP80:AP81"/>
  </mergeCells>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25" priority="25" stopIfTrue="1" operator="greaterThan">
      <formula>0</formula>
    </cfRule>
  </conditionalFormatting>
  <conditionalFormatting sqref="C31:C32 C38:C40 C53:C55 C106:C110">
    <cfRule type="cellIs" dxfId="24" priority="26" stopIfTrue="1" operator="greaterThanOrEqual">
      <formula>1</formula>
    </cfRule>
  </conditionalFormatting>
  <conditionalFormatting sqref="C53:C55 T18:T29 T43:T52 E44:Q44 E46:M46 E48:J48 E50:R50 E52:G52 T66 T68:T105">
    <cfRule type="cellIs" dxfId="23" priority="24" operator="greaterThan">
      <formula>0</formula>
    </cfRule>
  </conditionalFormatting>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22" priority="20" stopIfTrue="1" operator="greaterThan">
      <formula>0</formula>
    </cfRule>
  </conditionalFormatting>
  <conditionalFormatting sqref="C31:C32 C38:C40 C53:C55 C106:C110">
    <cfRule type="cellIs" dxfId="21" priority="19" stopIfTrue="1" operator="greaterThanOrEqual">
      <formula>1</formula>
    </cfRule>
  </conditionalFormatting>
  <conditionalFormatting sqref="C53:C55 T18:T29 T43:T52 E44:Q44 E46:M46 E48:J48 E50:R50 E52:G52 T66 T68:T105">
    <cfRule type="cellIs" dxfId="20" priority="18" operator="greaterThan">
      <formula>0</formula>
    </cfRule>
  </conditionalFormatting>
  <conditionalFormatting sqref="W66 W68 W70 W72 W74 W76 W78 W80 W84 W86 W90 W92 W94 W96 W98 W100 W102 W104">
    <cfRule type="cellIs" dxfId="19" priority="15" operator="equal">
      <formula>$AQ$66</formula>
    </cfRule>
    <cfRule type="cellIs" dxfId="18" priority="16" operator="equal">
      <formula>$AQ$67</formula>
    </cfRule>
  </conditionalFormatting>
  <conditionalFormatting sqref="C114 E91:H91 E95:K95 E97:G97 E101:G101 E85:J85 E87:R87 E93:P93 E99:N99 E25:J25 E103:M103 E89:R89 C109:C110 E81:K81 E79:J79 E29:J29 E75:R75 E69:O69 E77:H77 T35:T37 E35:E37 T6:T12 C13 E6:E12 E19:G19 E23:R23 E27:O27 E21:H21 C30 T60:T62 E60:E62 C38:C40 C55:C57 C63 E71:M71 E73:R73 E83:O83 R83 E105:I105">
    <cfRule type="cellIs" dxfId="17" priority="5" stopIfTrue="1" operator="greaterThan">
      <formula>0</formula>
    </cfRule>
  </conditionalFormatting>
  <conditionalFormatting sqref="C106:C110 C31:C32 C38:C40 C55:C57 C63">
    <cfRule type="cellIs" dxfId="16" priority="4" stopIfTrue="1" operator="greaterThanOrEqual">
      <formula>1</formula>
    </cfRule>
  </conditionalFormatting>
  <conditionalFormatting sqref="T68:T105 T18:T29 C63 E50:J50 E52:R52 E54:G54 C55:C57 T49:T54 T43:T46 H48:M48 E44:M44 H46:N46">
    <cfRule type="cellIs" dxfId="15" priority="3" operator="greaterThan">
      <formula>0</formula>
    </cfRule>
  </conditionalFormatting>
  <conditionalFormatting sqref="W84 W86 W90 W92 W94 W96 W98 W100 W102 W104 W68 W70 W72 W74 W76 W78 W80 W82">
    <cfRule type="cellIs" dxfId="14" priority="1" operator="equal">
      <formula>$AQ$68</formula>
    </cfRule>
    <cfRule type="cellIs" dxfId="13" priority="2" operator="equal">
      <formula>$AQ$69</formula>
    </cfRule>
  </conditionalFormatting>
  <pageMargins left="0.5" right="0.5" top="0.5" bottom="0.5" header="0.3" footer="0.3"/>
  <pageSetup scale="67" orientation="landscape" horizontalDpi="360" verticalDpi="360" r:id="rId1"/>
  <headerFooter alignWithMargins="0"/>
  <rowBreaks count="1" manualBreakCount="1">
    <brk id="61" max="29" man="1"/>
  </rowBreaks>
</worksheet>
</file>

<file path=xl/worksheets/sheet2.xml><?xml version="1.0" encoding="utf-8"?>
<worksheet xmlns="http://schemas.openxmlformats.org/spreadsheetml/2006/main" xmlns:r="http://schemas.openxmlformats.org/officeDocument/2006/relationships">
  <dimension ref="A1:Y67"/>
  <sheetViews>
    <sheetView zoomScaleNormal="100" workbookViewId="0">
      <selection sqref="A1:B1"/>
    </sheetView>
  </sheetViews>
  <sheetFormatPr defaultRowHeight="12.75"/>
  <cols>
    <col min="1" max="1" width="2.7109375" customWidth="1"/>
    <col min="2" max="2" width="92.7109375" customWidth="1"/>
    <col min="3" max="6" width="9.140625" style="26"/>
    <col min="7" max="7" width="10.28515625" style="26" customWidth="1"/>
    <col min="8" max="25" width="9.140625" style="26"/>
  </cols>
  <sheetData>
    <row r="1" spans="1:25" ht="15" customHeight="1">
      <c r="A1" s="318" t="s">
        <v>259</v>
      </c>
      <c r="B1" s="324"/>
      <c r="C1" s="34"/>
      <c r="D1" s="34"/>
      <c r="E1" s="34"/>
      <c r="F1" s="34"/>
      <c r="G1" s="35"/>
      <c r="H1" s="36"/>
      <c r="I1" s="36"/>
      <c r="J1" s="36"/>
      <c r="K1" s="36"/>
      <c r="L1" s="36"/>
      <c r="M1" s="36"/>
      <c r="N1" s="36"/>
      <c r="O1" s="36"/>
      <c r="P1" s="36"/>
      <c r="Q1" s="36"/>
      <c r="R1" s="36"/>
      <c r="S1" s="36"/>
      <c r="T1" s="36"/>
      <c r="U1" s="36"/>
      <c r="V1" s="16"/>
      <c r="W1" s="16"/>
      <c r="X1" s="28"/>
      <c r="Y1" s="28"/>
    </row>
    <row r="2" spans="1:25" s="40" customFormat="1" ht="15" customHeight="1">
      <c r="A2" s="38"/>
      <c r="B2" s="39"/>
      <c r="C2" s="36"/>
      <c r="D2" s="36"/>
      <c r="E2" s="36"/>
      <c r="F2" s="36"/>
      <c r="G2" s="36"/>
      <c r="H2" s="36"/>
      <c r="I2" s="36"/>
      <c r="J2" s="36"/>
      <c r="K2" s="36"/>
      <c r="L2" s="36"/>
      <c r="M2" s="36"/>
      <c r="N2" s="36"/>
      <c r="O2" s="36"/>
      <c r="P2" s="36"/>
      <c r="Q2" s="36"/>
      <c r="R2" s="36"/>
      <c r="S2" s="36"/>
      <c r="T2" s="36"/>
      <c r="U2" s="36"/>
      <c r="V2" s="14"/>
      <c r="W2" s="14"/>
      <c r="X2" s="28"/>
      <c r="Y2" s="28"/>
    </row>
    <row r="3" spans="1:25" s="40" customFormat="1" ht="15" customHeight="1">
      <c r="A3" s="325" t="s">
        <v>118</v>
      </c>
      <c r="B3" s="326"/>
      <c r="C3" s="36"/>
      <c r="D3" s="36"/>
      <c r="E3" s="36"/>
      <c r="F3" s="36"/>
      <c r="G3" s="36"/>
      <c r="H3" s="36"/>
      <c r="I3" s="36"/>
      <c r="J3" s="36"/>
      <c r="K3" s="36"/>
      <c r="L3" s="36"/>
      <c r="M3" s="36"/>
      <c r="N3" s="36"/>
      <c r="O3" s="36"/>
      <c r="P3" s="36"/>
      <c r="Q3" s="36"/>
      <c r="R3" s="36"/>
      <c r="S3" s="36"/>
      <c r="T3" s="36"/>
      <c r="U3" s="36"/>
      <c r="V3" s="14"/>
      <c r="W3" s="14"/>
      <c r="X3" s="28"/>
      <c r="Y3" s="28"/>
    </row>
    <row r="4" spans="1:25" s="40" customFormat="1" ht="25.5">
      <c r="A4" s="43">
        <v>1</v>
      </c>
      <c r="B4" s="44" t="s">
        <v>119</v>
      </c>
      <c r="C4" s="36"/>
      <c r="D4" s="36"/>
      <c r="E4" s="36"/>
      <c r="F4" s="36"/>
      <c r="G4" s="36"/>
      <c r="H4" s="36"/>
      <c r="I4" s="36"/>
      <c r="J4" s="36"/>
      <c r="K4" s="36"/>
      <c r="L4" s="36"/>
      <c r="M4" s="36"/>
      <c r="N4" s="36"/>
      <c r="O4" s="36"/>
      <c r="P4" s="36"/>
      <c r="Q4" s="36"/>
      <c r="R4" s="36"/>
      <c r="S4" s="36"/>
      <c r="T4" s="36"/>
      <c r="U4" s="36"/>
      <c r="V4" s="14"/>
      <c r="W4" s="14"/>
      <c r="X4" s="28"/>
      <c r="Y4" s="28"/>
    </row>
    <row r="5" spans="1:25" s="40" customFormat="1" ht="15">
      <c r="A5" s="43">
        <v>2</v>
      </c>
      <c r="B5" s="44" t="s">
        <v>120</v>
      </c>
      <c r="C5" s="36"/>
      <c r="D5" s="36"/>
      <c r="E5" s="36"/>
      <c r="F5" s="36"/>
      <c r="G5" s="36"/>
      <c r="H5" s="36"/>
      <c r="I5" s="36"/>
      <c r="J5" s="36"/>
      <c r="K5" s="36"/>
      <c r="L5" s="36"/>
      <c r="M5" s="36"/>
      <c r="N5" s="36"/>
      <c r="O5" s="36"/>
      <c r="P5" s="36"/>
      <c r="Q5" s="36"/>
      <c r="R5" s="36"/>
      <c r="S5" s="36"/>
      <c r="T5" s="36"/>
      <c r="U5" s="36"/>
      <c r="V5" s="14"/>
      <c r="W5" s="14"/>
      <c r="X5" s="28"/>
      <c r="Y5" s="28"/>
    </row>
    <row r="6" spans="1:25" s="40" customFormat="1" ht="25.5">
      <c r="A6" s="43">
        <v>3</v>
      </c>
      <c r="B6" s="44" t="s">
        <v>121</v>
      </c>
      <c r="C6" s="36"/>
      <c r="D6" s="36"/>
      <c r="E6" s="36"/>
      <c r="F6" s="36"/>
      <c r="G6" s="36"/>
      <c r="H6" s="36"/>
      <c r="I6" s="36"/>
      <c r="J6" s="36"/>
      <c r="K6" s="36"/>
      <c r="L6" s="36"/>
      <c r="M6" s="36"/>
      <c r="N6" s="36"/>
      <c r="O6" s="36"/>
      <c r="P6" s="36"/>
      <c r="Q6" s="36"/>
      <c r="R6" s="36"/>
      <c r="S6" s="36"/>
      <c r="T6" s="36"/>
      <c r="U6" s="36"/>
      <c r="V6" s="14"/>
      <c r="W6" s="14"/>
      <c r="X6" s="28"/>
      <c r="Y6" s="28"/>
    </row>
    <row r="7" spans="1:25" s="40" customFormat="1" ht="25.5">
      <c r="A7" s="43">
        <v>4</v>
      </c>
      <c r="B7" s="44" t="s">
        <v>122</v>
      </c>
      <c r="C7" s="36"/>
      <c r="D7" s="36"/>
      <c r="E7" s="36"/>
      <c r="F7" s="36"/>
      <c r="G7" s="36"/>
      <c r="H7" s="36"/>
      <c r="I7" s="36"/>
      <c r="J7" s="36"/>
      <c r="K7" s="36"/>
      <c r="L7" s="36"/>
      <c r="M7" s="36"/>
      <c r="N7" s="36"/>
      <c r="O7" s="36"/>
      <c r="P7" s="36"/>
      <c r="Q7" s="36"/>
      <c r="R7" s="36"/>
      <c r="S7" s="36"/>
      <c r="T7" s="36"/>
      <c r="U7" s="36"/>
      <c r="V7" s="14"/>
      <c r="W7" s="14"/>
      <c r="X7" s="28"/>
      <c r="Y7" s="28"/>
    </row>
    <row r="8" spans="1:25" s="40" customFormat="1" ht="25.5">
      <c r="A8" s="43">
        <v>5</v>
      </c>
      <c r="B8" s="44" t="s">
        <v>141</v>
      </c>
      <c r="C8" s="36"/>
      <c r="D8" s="36"/>
      <c r="E8" s="36"/>
      <c r="F8" s="36"/>
      <c r="G8" s="36"/>
      <c r="H8" s="36"/>
      <c r="I8" s="36"/>
      <c r="J8" s="36"/>
      <c r="K8" s="36"/>
      <c r="L8" s="36"/>
      <c r="M8" s="36"/>
      <c r="N8" s="36"/>
      <c r="O8" s="36"/>
      <c r="P8" s="36"/>
      <c r="Q8" s="36"/>
      <c r="R8" s="36"/>
      <c r="S8" s="36"/>
      <c r="T8" s="36"/>
      <c r="U8" s="36"/>
      <c r="V8" s="14"/>
      <c r="W8" s="14"/>
      <c r="X8" s="28"/>
      <c r="Y8" s="28"/>
    </row>
    <row r="9" spans="1:25" s="40" customFormat="1" ht="15">
      <c r="A9" s="47"/>
      <c r="B9" s="48"/>
      <c r="C9" s="36"/>
      <c r="D9" s="36"/>
      <c r="E9" s="36"/>
      <c r="F9" s="36"/>
      <c r="G9" s="36"/>
      <c r="H9" s="36"/>
      <c r="I9" s="36"/>
      <c r="J9" s="36"/>
      <c r="K9" s="36"/>
      <c r="L9" s="36"/>
      <c r="M9" s="36"/>
      <c r="N9" s="36"/>
      <c r="O9" s="36"/>
      <c r="P9" s="36"/>
      <c r="Q9" s="36"/>
      <c r="R9" s="36"/>
      <c r="S9" s="36"/>
      <c r="T9" s="36"/>
      <c r="U9" s="36"/>
      <c r="V9" s="14"/>
      <c r="W9" s="14"/>
      <c r="X9" s="28"/>
      <c r="Y9" s="28"/>
    </row>
    <row r="10" spans="1:25" s="40" customFormat="1" ht="15">
      <c r="A10" s="322" t="s">
        <v>285</v>
      </c>
      <c r="B10" s="323"/>
      <c r="C10" s="36"/>
      <c r="D10" s="36"/>
      <c r="E10" s="36"/>
      <c r="F10" s="36"/>
      <c r="G10" s="36"/>
      <c r="H10" s="36"/>
      <c r="I10" s="36"/>
      <c r="J10" s="36"/>
      <c r="K10" s="36"/>
      <c r="L10" s="36"/>
      <c r="M10" s="36"/>
      <c r="N10" s="36"/>
      <c r="O10" s="36"/>
      <c r="P10" s="36"/>
      <c r="Q10" s="36"/>
      <c r="R10" s="36"/>
      <c r="S10" s="36"/>
      <c r="T10" s="36"/>
      <c r="U10" s="36"/>
      <c r="V10" s="14"/>
      <c r="W10" s="14"/>
      <c r="X10" s="28"/>
      <c r="Y10" s="28"/>
    </row>
    <row r="11" spans="1:25" s="40" customFormat="1" ht="25.5">
      <c r="A11" s="43">
        <v>1</v>
      </c>
      <c r="B11" s="44" t="s">
        <v>299</v>
      </c>
      <c r="C11" s="36"/>
      <c r="D11" s="36"/>
      <c r="E11" s="36"/>
      <c r="F11" s="36"/>
      <c r="G11" s="36"/>
      <c r="H11" s="36"/>
      <c r="I11" s="36"/>
      <c r="J11" s="36"/>
      <c r="K11" s="36"/>
      <c r="L11" s="36"/>
      <c r="M11" s="36"/>
      <c r="N11" s="36"/>
      <c r="O11" s="36"/>
      <c r="P11" s="36"/>
      <c r="Q11" s="36"/>
      <c r="R11" s="36"/>
      <c r="S11" s="36"/>
      <c r="T11" s="36"/>
      <c r="U11" s="36"/>
      <c r="V11" s="14"/>
      <c r="W11" s="14"/>
      <c r="X11" s="28"/>
      <c r="Y11" s="28"/>
    </row>
    <row r="12" spans="1:25" s="40" customFormat="1" ht="15">
      <c r="A12" s="285">
        <v>2</v>
      </c>
      <c r="B12" s="161" t="s">
        <v>294</v>
      </c>
      <c r="C12" s="36"/>
      <c r="D12" s="36"/>
      <c r="E12" s="36"/>
      <c r="F12" s="36"/>
      <c r="G12" s="36"/>
      <c r="H12" s="36"/>
      <c r="I12" s="36"/>
      <c r="J12" s="36"/>
      <c r="K12" s="36"/>
      <c r="L12" s="36"/>
      <c r="M12" s="36"/>
      <c r="N12" s="36"/>
      <c r="O12" s="36"/>
      <c r="P12" s="36"/>
      <c r="Q12" s="36"/>
      <c r="R12" s="36"/>
      <c r="S12" s="36"/>
      <c r="T12" s="36"/>
      <c r="U12" s="36"/>
      <c r="V12" s="14"/>
      <c r="W12" s="14"/>
      <c r="X12" s="28"/>
      <c r="Y12" s="28"/>
    </row>
    <row r="13" spans="1:25" s="40" customFormat="1" ht="15">
      <c r="A13" s="43">
        <v>3</v>
      </c>
      <c r="B13" s="44" t="s">
        <v>295</v>
      </c>
      <c r="C13" s="36"/>
      <c r="D13" s="36"/>
      <c r="E13" s="36"/>
      <c r="F13" s="36"/>
      <c r="G13" s="36"/>
      <c r="H13" s="36"/>
      <c r="I13" s="36"/>
      <c r="J13" s="36"/>
      <c r="K13" s="36"/>
      <c r="L13" s="36"/>
      <c r="M13" s="36"/>
      <c r="N13" s="36"/>
      <c r="O13" s="36"/>
      <c r="P13" s="36"/>
      <c r="Q13" s="36"/>
      <c r="R13" s="36"/>
      <c r="S13" s="36"/>
      <c r="T13" s="36"/>
      <c r="U13" s="36"/>
      <c r="V13" s="14"/>
      <c r="W13" s="14"/>
      <c r="X13" s="28"/>
      <c r="Y13" s="28"/>
    </row>
    <row r="14" spans="1:25" s="40" customFormat="1" ht="15">
      <c r="A14" s="45"/>
      <c r="B14" s="46"/>
      <c r="C14" s="36"/>
      <c r="D14" s="36"/>
      <c r="E14" s="36"/>
      <c r="F14" s="36"/>
      <c r="G14" s="36"/>
      <c r="H14" s="36"/>
      <c r="I14" s="36"/>
      <c r="J14" s="36"/>
      <c r="K14" s="36"/>
      <c r="L14" s="36"/>
      <c r="M14" s="36"/>
      <c r="N14" s="36"/>
      <c r="O14" s="36"/>
      <c r="P14" s="36"/>
      <c r="Q14" s="36"/>
      <c r="R14" s="36"/>
      <c r="S14" s="36"/>
      <c r="T14" s="36"/>
      <c r="U14" s="36"/>
      <c r="V14" s="14"/>
      <c r="W14" s="14"/>
      <c r="X14" s="28"/>
      <c r="Y14" s="28"/>
    </row>
    <row r="15" spans="1:25" s="40" customFormat="1" ht="15">
      <c r="A15" s="322" t="s">
        <v>286</v>
      </c>
      <c r="B15" s="323"/>
      <c r="C15" s="36"/>
      <c r="D15" s="36"/>
      <c r="E15" s="36"/>
      <c r="F15" s="36"/>
      <c r="G15" s="36"/>
      <c r="H15" s="36"/>
      <c r="I15" s="36"/>
      <c r="J15" s="36"/>
      <c r="K15" s="36"/>
      <c r="L15" s="36"/>
      <c r="M15" s="36"/>
      <c r="N15" s="36"/>
      <c r="O15" s="36"/>
      <c r="P15" s="36"/>
      <c r="Q15" s="36"/>
      <c r="R15" s="36"/>
      <c r="S15" s="36"/>
      <c r="T15" s="36"/>
      <c r="U15" s="36"/>
      <c r="V15" s="14"/>
      <c r="W15" s="14"/>
      <c r="X15" s="28"/>
      <c r="Y15" s="28"/>
    </row>
    <row r="16" spans="1:25" s="40" customFormat="1" ht="15">
      <c r="A16" s="43">
        <v>1</v>
      </c>
      <c r="B16" s="44" t="s">
        <v>123</v>
      </c>
      <c r="C16" s="36"/>
      <c r="D16" s="36"/>
      <c r="E16" s="36"/>
      <c r="F16" s="36"/>
      <c r="G16" s="36"/>
      <c r="H16" s="36"/>
      <c r="I16" s="36"/>
      <c r="J16" s="36"/>
      <c r="K16" s="36"/>
      <c r="L16" s="36"/>
      <c r="M16" s="36"/>
      <c r="N16" s="36"/>
      <c r="O16" s="36"/>
      <c r="P16" s="36"/>
      <c r="Q16" s="36"/>
      <c r="R16" s="36"/>
      <c r="S16" s="36"/>
      <c r="T16" s="36"/>
      <c r="U16" s="36"/>
      <c r="V16" s="14"/>
      <c r="W16" s="14"/>
      <c r="X16" s="28"/>
      <c r="Y16" s="28"/>
    </row>
    <row r="17" spans="1:25" s="40" customFormat="1" ht="15">
      <c r="A17" s="45"/>
      <c r="B17" s="46"/>
      <c r="C17" s="36"/>
      <c r="D17" s="36"/>
      <c r="E17" s="36"/>
      <c r="F17" s="36"/>
      <c r="G17" s="36"/>
      <c r="H17" s="36"/>
      <c r="I17" s="36"/>
      <c r="J17" s="36"/>
      <c r="K17" s="36"/>
      <c r="L17" s="36"/>
      <c r="M17" s="36"/>
      <c r="N17" s="36"/>
      <c r="O17" s="36"/>
      <c r="P17" s="36"/>
      <c r="Q17" s="36"/>
      <c r="R17" s="36"/>
      <c r="S17" s="36"/>
      <c r="T17" s="36"/>
      <c r="U17" s="36"/>
      <c r="V17" s="14"/>
      <c r="W17" s="14"/>
      <c r="X17" s="28"/>
      <c r="Y17" s="28"/>
    </row>
    <row r="18" spans="1:25" s="40" customFormat="1" ht="15">
      <c r="A18" s="322" t="s">
        <v>124</v>
      </c>
      <c r="B18" s="323"/>
      <c r="C18" s="36"/>
      <c r="D18" s="36"/>
      <c r="E18" s="36"/>
      <c r="F18" s="36"/>
      <c r="G18" s="36"/>
      <c r="H18" s="36"/>
      <c r="I18" s="36"/>
      <c r="J18" s="36"/>
      <c r="K18" s="36"/>
      <c r="L18" s="36"/>
      <c r="M18" s="36"/>
      <c r="N18" s="36"/>
      <c r="O18" s="36"/>
      <c r="P18" s="36"/>
      <c r="Q18" s="36"/>
      <c r="R18" s="36"/>
      <c r="S18" s="36"/>
      <c r="T18" s="36"/>
      <c r="U18" s="36"/>
      <c r="V18" s="14"/>
      <c r="W18" s="14"/>
      <c r="X18" s="28"/>
      <c r="Y18" s="28"/>
    </row>
    <row r="19" spans="1:25" s="40" customFormat="1" ht="15">
      <c r="A19" s="43">
        <v>1</v>
      </c>
      <c r="B19" s="44" t="s">
        <v>298</v>
      </c>
      <c r="C19" s="36"/>
      <c r="D19" s="36"/>
      <c r="E19" s="36"/>
      <c r="F19" s="36"/>
      <c r="G19" s="36"/>
      <c r="H19" s="36"/>
      <c r="I19" s="36"/>
      <c r="J19" s="36"/>
      <c r="K19" s="36"/>
      <c r="L19" s="36"/>
      <c r="M19" s="36"/>
      <c r="N19" s="36"/>
      <c r="O19" s="36"/>
      <c r="P19" s="36"/>
      <c r="Q19" s="36"/>
      <c r="R19" s="36"/>
      <c r="S19" s="36"/>
      <c r="T19" s="36"/>
      <c r="U19" s="36"/>
      <c r="V19" s="14"/>
      <c r="W19" s="14"/>
      <c r="X19" s="28"/>
      <c r="Y19" s="28"/>
    </row>
    <row r="20" spans="1:25" s="40" customFormat="1" ht="25.5">
      <c r="A20" s="43">
        <v>2</v>
      </c>
      <c r="B20" s="44" t="s">
        <v>310</v>
      </c>
      <c r="C20" s="36"/>
      <c r="D20" s="36"/>
      <c r="E20" s="36"/>
      <c r="F20" s="36"/>
      <c r="G20" s="36"/>
      <c r="H20" s="36"/>
      <c r="I20" s="36"/>
      <c r="J20" s="36"/>
      <c r="K20" s="36"/>
      <c r="L20" s="36"/>
      <c r="M20" s="36"/>
      <c r="N20" s="36"/>
      <c r="O20" s="36"/>
      <c r="P20" s="36"/>
      <c r="Q20" s="36"/>
      <c r="R20" s="36"/>
      <c r="S20" s="36"/>
      <c r="T20" s="36"/>
      <c r="U20" s="36"/>
      <c r="V20" s="14"/>
      <c r="W20" s="14"/>
      <c r="X20" s="28"/>
      <c r="Y20" s="28"/>
    </row>
    <row r="21" spans="1:25" s="40" customFormat="1" ht="25.5">
      <c r="A21" s="43">
        <v>3</v>
      </c>
      <c r="B21" s="44" t="s">
        <v>125</v>
      </c>
      <c r="C21" s="36"/>
      <c r="D21" s="36"/>
      <c r="E21" s="36"/>
      <c r="F21" s="36"/>
      <c r="G21" s="36"/>
      <c r="H21" s="36"/>
      <c r="I21" s="36"/>
      <c r="J21" s="36"/>
      <c r="K21" s="36"/>
      <c r="L21" s="36"/>
      <c r="M21" s="36"/>
      <c r="N21" s="36"/>
      <c r="O21" s="36"/>
      <c r="P21" s="36"/>
      <c r="Q21" s="36"/>
      <c r="R21" s="36"/>
      <c r="S21" s="36"/>
      <c r="T21" s="36"/>
      <c r="U21" s="36"/>
      <c r="V21" s="14"/>
      <c r="W21" s="14"/>
      <c r="X21" s="28"/>
      <c r="Y21" s="28"/>
    </row>
    <row r="22" spans="1:25" s="40" customFormat="1" ht="25.5">
      <c r="A22" s="327">
        <v>4</v>
      </c>
      <c r="B22" s="161" t="s">
        <v>296</v>
      </c>
      <c r="C22" s="36"/>
      <c r="D22" s="36"/>
      <c r="E22" s="36"/>
      <c r="F22" s="36"/>
      <c r="G22" s="36"/>
      <c r="H22" s="36"/>
      <c r="I22" s="36"/>
      <c r="J22" s="36"/>
      <c r="K22" s="36"/>
      <c r="L22" s="36"/>
      <c r="M22" s="36"/>
      <c r="N22" s="36"/>
      <c r="O22" s="36"/>
      <c r="P22" s="36"/>
      <c r="Q22" s="36"/>
      <c r="R22" s="36"/>
      <c r="S22" s="36"/>
      <c r="T22" s="36"/>
      <c r="U22" s="36"/>
      <c r="V22" s="14"/>
      <c r="W22" s="14"/>
      <c r="X22" s="28"/>
      <c r="Y22" s="28"/>
    </row>
    <row r="23" spans="1:25" s="40" customFormat="1" ht="15">
      <c r="A23" s="328"/>
      <c r="B23" s="162" t="s">
        <v>144</v>
      </c>
      <c r="C23" s="36"/>
      <c r="D23" s="36"/>
      <c r="E23" s="36"/>
      <c r="F23" s="36"/>
      <c r="G23" s="36"/>
      <c r="H23" s="36"/>
      <c r="I23" s="36"/>
      <c r="J23" s="36"/>
      <c r="K23" s="36"/>
      <c r="L23" s="36"/>
      <c r="M23" s="36"/>
      <c r="N23" s="36"/>
      <c r="O23" s="36"/>
      <c r="P23" s="36"/>
      <c r="Q23" s="36"/>
      <c r="R23" s="36"/>
      <c r="S23" s="36"/>
      <c r="T23" s="36"/>
      <c r="U23" s="36"/>
      <c r="V23" s="14"/>
      <c r="W23" s="14"/>
      <c r="X23" s="28"/>
      <c r="Y23" s="28"/>
    </row>
    <row r="24" spans="1:25" s="40" customFormat="1" ht="15">
      <c r="A24" s="328"/>
      <c r="B24" s="162" t="s">
        <v>145</v>
      </c>
      <c r="C24" s="36"/>
      <c r="D24" s="36"/>
      <c r="E24" s="36"/>
      <c r="F24" s="36"/>
      <c r="G24" s="36"/>
      <c r="H24" s="36"/>
      <c r="I24" s="36"/>
      <c r="J24" s="36"/>
      <c r="K24" s="36"/>
      <c r="L24" s="36"/>
      <c r="M24" s="36"/>
      <c r="N24" s="36"/>
      <c r="O24" s="36"/>
      <c r="P24" s="36"/>
      <c r="Q24" s="36"/>
      <c r="R24" s="36"/>
      <c r="S24" s="36"/>
      <c r="T24" s="36"/>
      <c r="U24" s="36"/>
      <c r="V24" s="14"/>
      <c r="W24" s="14"/>
      <c r="X24" s="28"/>
      <c r="Y24" s="28"/>
    </row>
    <row r="25" spans="1:25" s="40" customFormat="1" ht="15">
      <c r="A25" s="329"/>
      <c r="B25" s="163" t="s">
        <v>146</v>
      </c>
      <c r="C25" s="36"/>
      <c r="D25" s="36"/>
      <c r="E25" s="36"/>
      <c r="F25" s="36"/>
      <c r="G25" s="36"/>
      <c r="H25" s="36"/>
      <c r="I25" s="36"/>
      <c r="J25" s="36"/>
      <c r="K25" s="36"/>
      <c r="L25" s="36"/>
      <c r="M25" s="36"/>
      <c r="N25" s="36"/>
      <c r="O25" s="36"/>
      <c r="P25" s="36"/>
      <c r="Q25" s="36"/>
      <c r="R25" s="36"/>
      <c r="S25" s="36"/>
      <c r="T25" s="36"/>
      <c r="U25" s="36"/>
      <c r="V25" s="14"/>
      <c r="W25" s="14"/>
      <c r="X25" s="28"/>
      <c r="Y25" s="28"/>
    </row>
    <row r="26" spans="1:25" s="40" customFormat="1" ht="38.25">
      <c r="A26" s="43">
        <v>5</v>
      </c>
      <c r="B26" s="44" t="s">
        <v>308</v>
      </c>
      <c r="C26" s="36"/>
      <c r="D26" s="36"/>
      <c r="E26" s="36"/>
      <c r="F26" s="36"/>
      <c r="G26" s="36"/>
      <c r="H26" s="36"/>
      <c r="I26" s="36"/>
      <c r="J26" s="36"/>
      <c r="K26" s="36"/>
      <c r="L26" s="36"/>
      <c r="M26" s="36"/>
      <c r="N26" s="36"/>
      <c r="O26" s="36"/>
      <c r="P26" s="36"/>
      <c r="Q26" s="36"/>
      <c r="R26" s="36"/>
      <c r="S26" s="36"/>
      <c r="T26" s="36"/>
      <c r="U26" s="36"/>
      <c r="V26" s="14"/>
      <c r="W26" s="14"/>
      <c r="X26" s="28"/>
      <c r="Y26" s="28"/>
    </row>
    <row r="27" spans="1:25" s="40" customFormat="1" ht="15">
      <c r="A27" s="45"/>
      <c r="B27" s="48"/>
      <c r="C27" s="36"/>
      <c r="D27" s="36"/>
      <c r="E27" s="36"/>
      <c r="F27" s="36"/>
      <c r="G27" s="36"/>
      <c r="H27" s="36"/>
      <c r="I27" s="36"/>
      <c r="J27" s="36"/>
      <c r="K27" s="36"/>
      <c r="L27" s="36"/>
      <c r="M27" s="36"/>
      <c r="N27" s="36"/>
      <c r="O27" s="36"/>
      <c r="P27" s="36"/>
      <c r="Q27" s="36"/>
      <c r="R27" s="36"/>
      <c r="S27" s="36"/>
      <c r="T27" s="36"/>
      <c r="U27" s="36"/>
      <c r="V27" s="14"/>
      <c r="W27" s="14"/>
      <c r="X27" s="28"/>
      <c r="Y27" s="28"/>
    </row>
    <row r="28" spans="1:25" s="40" customFormat="1" ht="15">
      <c r="A28" s="322" t="s">
        <v>126</v>
      </c>
      <c r="B28" s="323"/>
      <c r="C28" s="36"/>
      <c r="D28" s="36"/>
      <c r="E28" s="36"/>
      <c r="F28" s="36"/>
      <c r="G28" s="36"/>
      <c r="H28" s="36"/>
      <c r="I28" s="36"/>
      <c r="J28" s="36"/>
      <c r="K28" s="36"/>
      <c r="L28" s="36"/>
      <c r="M28" s="36"/>
      <c r="N28" s="36"/>
      <c r="O28" s="36"/>
      <c r="P28" s="36"/>
      <c r="Q28" s="36"/>
      <c r="R28" s="36"/>
      <c r="S28" s="36"/>
      <c r="T28" s="36"/>
      <c r="U28" s="36"/>
      <c r="V28" s="14"/>
      <c r="W28" s="14"/>
      <c r="X28" s="28"/>
      <c r="Y28" s="28"/>
    </row>
    <row r="29" spans="1:25" s="40" customFormat="1" ht="15">
      <c r="A29" s="43">
        <v>1</v>
      </c>
      <c r="B29" s="44" t="s">
        <v>127</v>
      </c>
      <c r="C29" s="36"/>
      <c r="D29" s="36"/>
      <c r="E29" s="36"/>
      <c r="F29" s="36"/>
      <c r="G29" s="36"/>
      <c r="H29" s="36"/>
      <c r="I29" s="36"/>
      <c r="J29" s="36"/>
      <c r="K29" s="36"/>
      <c r="L29" s="36"/>
      <c r="M29" s="36"/>
      <c r="N29" s="36"/>
      <c r="O29" s="36"/>
      <c r="P29" s="36"/>
      <c r="Q29" s="36"/>
      <c r="R29" s="36"/>
      <c r="S29" s="36"/>
      <c r="T29" s="36"/>
      <c r="U29" s="36"/>
      <c r="V29" s="14"/>
      <c r="W29" s="14"/>
      <c r="X29" s="28"/>
      <c r="Y29" s="28"/>
    </row>
    <row r="30" spans="1:25" s="40" customFormat="1" ht="15">
      <c r="A30" s="43">
        <v>2</v>
      </c>
      <c r="B30" s="44" t="s">
        <v>260</v>
      </c>
      <c r="C30" s="36"/>
      <c r="D30" s="36"/>
      <c r="E30" s="36"/>
      <c r="F30" s="36"/>
      <c r="G30" s="36"/>
      <c r="H30" s="36"/>
      <c r="I30" s="36"/>
      <c r="J30" s="36"/>
      <c r="K30" s="36"/>
      <c r="L30" s="36"/>
      <c r="M30" s="36"/>
      <c r="N30" s="36"/>
      <c r="O30" s="36"/>
      <c r="P30" s="36"/>
      <c r="Q30" s="36"/>
      <c r="R30" s="36"/>
      <c r="S30" s="36"/>
      <c r="T30" s="36"/>
      <c r="U30" s="36"/>
      <c r="V30" s="14"/>
      <c r="W30" s="14"/>
      <c r="X30" s="28"/>
      <c r="Y30" s="28"/>
    </row>
    <row r="31" spans="1:25" s="40" customFormat="1" ht="25.5">
      <c r="A31" s="43">
        <v>3</v>
      </c>
      <c r="B31" s="44" t="s">
        <v>128</v>
      </c>
      <c r="C31" s="36"/>
      <c r="D31" s="36"/>
      <c r="E31" s="36"/>
      <c r="F31" s="36"/>
      <c r="G31" s="36"/>
      <c r="H31" s="36"/>
      <c r="I31" s="36"/>
      <c r="J31" s="36"/>
      <c r="K31" s="36"/>
      <c r="L31" s="36"/>
      <c r="M31" s="36"/>
      <c r="N31" s="36"/>
      <c r="O31" s="36"/>
      <c r="P31" s="36"/>
      <c r="Q31" s="36"/>
      <c r="R31" s="36"/>
      <c r="S31" s="36"/>
      <c r="T31" s="36"/>
      <c r="U31" s="36"/>
      <c r="V31" s="14"/>
      <c r="W31" s="14"/>
      <c r="X31" s="28"/>
      <c r="Y31" s="28"/>
    </row>
    <row r="32" spans="1:25" s="40" customFormat="1" ht="76.5">
      <c r="A32" s="43">
        <v>4</v>
      </c>
      <c r="B32" s="44" t="s">
        <v>300</v>
      </c>
      <c r="C32" s="36"/>
      <c r="D32" s="36"/>
      <c r="E32" s="36"/>
      <c r="F32" s="36"/>
      <c r="G32" s="36"/>
      <c r="H32" s="36"/>
      <c r="I32" s="36"/>
      <c r="J32" s="36"/>
      <c r="K32" s="36"/>
      <c r="L32" s="36"/>
      <c r="M32" s="36"/>
      <c r="N32" s="36"/>
      <c r="O32" s="36"/>
      <c r="P32" s="36"/>
      <c r="Q32" s="36"/>
      <c r="R32" s="36"/>
      <c r="S32" s="36"/>
      <c r="T32" s="36"/>
      <c r="U32" s="36"/>
      <c r="V32" s="14"/>
      <c r="W32" s="14"/>
      <c r="X32" s="28"/>
      <c r="Y32" s="28"/>
    </row>
    <row r="33" spans="1:25" s="40" customFormat="1" ht="89.25">
      <c r="A33" s="43">
        <v>5</v>
      </c>
      <c r="B33" s="44" t="s">
        <v>281</v>
      </c>
      <c r="C33" s="36"/>
      <c r="D33" s="36"/>
      <c r="E33" s="36"/>
      <c r="F33" s="36"/>
      <c r="G33" s="36"/>
      <c r="H33" s="36"/>
      <c r="I33" s="36"/>
      <c r="J33" s="36"/>
      <c r="K33" s="36"/>
      <c r="L33" s="36"/>
      <c r="M33" s="36"/>
      <c r="N33" s="36"/>
      <c r="O33" s="36"/>
      <c r="P33" s="36"/>
      <c r="Q33" s="36"/>
      <c r="R33" s="36"/>
      <c r="S33" s="36"/>
      <c r="T33" s="36"/>
      <c r="U33" s="36"/>
      <c r="V33" s="14"/>
      <c r="W33" s="14"/>
      <c r="X33" s="28"/>
      <c r="Y33" s="28"/>
    </row>
    <row r="34" spans="1:25" s="40" customFormat="1" ht="15">
      <c r="A34" s="43">
        <v>4</v>
      </c>
      <c r="B34" s="44" t="s">
        <v>271</v>
      </c>
      <c r="C34" s="36"/>
      <c r="D34" s="36"/>
      <c r="E34" s="36"/>
      <c r="F34" s="36"/>
      <c r="G34" s="36"/>
      <c r="H34" s="36"/>
      <c r="I34" s="36"/>
      <c r="J34" s="36"/>
      <c r="K34" s="36"/>
      <c r="L34" s="36"/>
      <c r="M34" s="36"/>
      <c r="N34" s="36"/>
      <c r="O34" s="36"/>
      <c r="P34" s="36"/>
      <c r="Q34" s="36"/>
      <c r="R34" s="36"/>
      <c r="S34" s="36"/>
      <c r="T34" s="36"/>
      <c r="U34" s="36"/>
      <c r="V34" s="14"/>
      <c r="W34" s="14"/>
      <c r="X34" s="28"/>
      <c r="Y34" s="28"/>
    </row>
    <row r="35" spans="1:25" s="40" customFormat="1" ht="15">
      <c r="A35" s="47"/>
      <c r="B35" s="48"/>
      <c r="C35" s="36"/>
      <c r="D35" s="36"/>
      <c r="E35" s="36"/>
      <c r="F35" s="36"/>
      <c r="G35" s="36"/>
      <c r="H35" s="36"/>
      <c r="I35" s="36"/>
      <c r="J35" s="36"/>
      <c r="K35" s="36"/>
      <c r="L35" s="36"/>
      <c r="M35" s="36"/>
      <c r="N35" s="36"/>
      <c r="O35" s="36"/>
      <c r="P35" s="36"/>
      <c r="Q35" s="36"/>
      <c r="R35" s="36"/>
      <c r="S35" s="36"/>
      <c r="T35" s="36"/>
      <c r="U35" s="36"/>
      <c r="V35" s="14"/>
      <c r="W35" s="14"/>
      <c r="X35" s="28"/>
      <c r="Y35" s="28"/>
    </row>
    <row r="36" spans="1:25" s="40" customFormat="1" ht="15">
      <c r="A36" s="322" t="s">
        <v>129</v>
      </c>
      <c r="B36" s="323"/>
      <c r="C36" s="36"/>
      <c r="D36" s="36"/>
      <c r="E36" s="36"/>
      <c r="F36" s="36"/>
      <c r="G36" s="36"/>
      <c r="H36" s="36"/>
      <c r="I36" s="36"/>
      <c r="J36" s="36"/>
      <c r="K36" s="36"/>
      <c r="L36" s="36"/>
      <c r="M36" s="36"/>
      <c r="N36" s="36"/>
      <c r="O36" s="36"/>
      <c r="P36" s="36"/>
      <c r="Q36" s="36"/>
      <c r="R36" s="36"/>
      <c r="S36" s="36"/>
      <c r="T36" s="36"/>
      <c r="U36" s="36"/>
      <c r="V36" s="14"/>
      <c r="W36" s="14"/>
      <c r="X36" s="28"/>
      <c r="Y36" s="28"/>
    </row>
    <row r="37" spans="1:25" s="40" customFormat="1" ht="25.5">
      <c r="A37" s="43">
        <v>1</v>
      </c>
      <c r="B37" s="44" t="s">
        <v>130</v>
      </c>
      <c r="C37" s="36"/>
      <c r="D37" s="36"/>
      <c r="E37" s="36"/>
      <c r="F37" s="36"/>
      <c r="G37" s="36"/>
      <c r="H37" s="36"/>
      <c r="I37" s="36"/>
      <c r="J37" s="36"/>
      <c r="K37" s="36"/>
      <c r="L37" s="36"/>
      <c r="M37" s="36"/>
      <c r="N37" s="36"/>
      <c r="O37" s="36"/>
      <c r="P37" s="36"/>
      <c r="Q37" s="36"/>
      <c r="R37" s="36"/>
      <c r="S37" s="36"/>
      <c r="T37" s="36"/>
      <c r="U37" s="36"/>
      <c r="V37" s="14"/>
      <c r="W37" s="14"/>
      <c r="X37" s="28"/>
      <c r="Y37" s="28"/>
    </row>
    <row r="38" spans="1:25" s="40" customFormat="1" ht="25.5">
      <c r="A38" s="43">
        <v>2</v>
      </c>
      <c r="B38" s="44" t="s">
        <v>128</v>
      </c>
      <c r="C38" s="36"/>
      <c r="D38" s="36"/>
      <c r="E38" s="36"/>
      <c r="F38" s="36"/>
      <c r="G38" s="36"/>
      <c r="H38" s="36"/>
      <c r="I38" s="36"/>
      <c r="J38" s="36"/>
      <c r="K38" s="36"/>
      <c r="L38" s="36"/>
      <c r="M38" s="36"/>
      <c r="N38" s="36"/>
      <c r="O38" s="36"/>
      <c r="P38" s="36"/>
      <c r="Q38" s="36"/>
      <c r="R38" s="36"/>
      <c r="S38" s="36"/>
      <c r="T38" s="36"/>
      <c r="U38" s="36"/>
      <c r="V38" s="14"/>
      <c r="W38" s="14"/>
      <c r="X38" s="28"/>
      <c r="Y38" s="28"/>
    </row>
    <row r="39" spans="1:25" s="40" customFormat="1" ht="25.5">
      <c r="A39" s="43">
        <v>3</v>
      </c>
      <c r="B39" s="44" t="s">
        <v>262</v>
      </c>
      <c r="C39" s="36"/>
      <c r="D39" s="36"/>
      <c r="E39" s="36"/>
      <c r="F39" s="36"/>
      <c r="G39" s="36"/>
      <c r="H39" s="36"/>
      <c r="I39" s="36"/>
      <c r="J39" s="36"/>
      <c r="K39" s="36"/>
      <c r="L39" s="36"/>
      <c r="M39" s="36"/>
      <c r="N39" s="36"/>
      <c r="O39" s="36"/>
      <c r="P39" s="36"/>
      <c r="Q39" s="36"/>
      <c r="R39" s="36"/>
      <c r="S39" s="36"/>
      <c r="T39" s="36"/>
      <c r="U39" s="36"/>
      <c r="V39" s="14"/>
      <c r="W39" s="14"/>
      <c r="X39" s="28"/>
      <c r="Y39" s="28"/>
    </row>
    <row r="40" spans="1:25" s="40" customFormat="1" ht="15">
      <c r="A40" s="45"/>
      <c r="B40" s="46"/>
      <c r="C40" s="36"/>
      <c r="D40" s="36"/>
      <c r="E40" s="36"/>
      <c r="F40" s="36"/>
      <c r="G40" s="36"/>
      <c r="H40" s="36"/>
      <c r="I40" s="36"/>
      <c r="J40" s="36"/>
      <c r="K40" s="36"/>
      <c r="L40" s="36"/>
      <c r="M40" s="36"/>
      <c r="N40" s="36"/>
      <c r="O40" s="36"/>
      <c r="P40" s="36"/>
      <c r="Q40" s="36"/>
      <c r="R40" s="36"/>
      <c r="S40" s="36"/>
      <c r="T40" s="36"/>
      <c r="U40" s="36"/>
      <c r="V40" s="14"/>
      <c r="W40" s="14"/>
      <c r="X40" s="28"/>
      <c r="Y40" s="28"/>
    </row>
    <row r="41" spans="1:25" s="26" customFormat="1" ht="15" customHeight="1">
      <c r="A41" s="27"/>
      <c r="B41" s="27"/>
      <c r="C41" s="27"/>
      <c r="D41" s="27"/>
      <c r="E41" s="27"/>
      <c r="F41" s="27"/>
      <c r="G41" s="27"/>
      <c r="H41" s="27"/>
      <c r="I41" s="27"/>
      <c r="J41" s="27"/>
      <c r="K41" s="34"/>
      <c r="L41" s="16"/>
      <c r="M41" s="16"/>
      <c r="N41" s="16"/>
      <c r="O41" s="16"/>
      <c r="P41" s="16"/>
      <c r="Q41" s="16"/>
      <c r="R41" s="16"/>
      <c r="S41" s="16"/>
      <c r="T41" s="16"/>
      <c r="U41" s="16"/>
      <c r="V41" s="16"/>
      <c r="W41" s="16"/>
      <c r="X41" s="28"/>
      <c r="Y41" s="28"/>
    </row>
    <row r="42" spans="1:25" s="26" customFormat="1" ht="15" customHeight="1">
      <c r="A42" s="27"/>
      <c r="B42" s="27"/>
      <c r="C42" s="27"/>
      <c r="D42" s="27"/>
      <c r="E42" s="27"/>
      <c r="F42" s="27"/>
      <c r="G42" s="27"/>
      <c r="H42" s="27"/>
      <c r="I42" s="27"/>
      <c r="J42" s="27"/>
      <c r="K42" s="34"/>
      <c r="L42" s="16"/>
      <c r="M42" s="16"/>
      <c r="N42" s="16"/>
      <c r="O42" s="16"/>
      <c r="P42" s="16"/>
      <c r="Q42" s="16"/>
      <c r="R42" s="16"/>
      <c r="S42" s="16"/>
      <c r="T42" s="16"/>
      <c r="U42" s="16"/>
      <c r="V42" s="16"/>
      <c r="W42" s="16"/>
      <c r="X42" s="28"/>
      <c r="Y42" s="28"/>
    </row>
    <row r="43" spans="1:25" s="26" customFormat="1" ht="15" customHeight="1">
      <c r="A43" s="27"/>
      <c r="B43" s="27"/>
      <c r="C43" s="27"/>
      <c r="D43" s="27"/>
      <c r="E43" s="27"/>
      <c r="F43" s="27"/>
      <c r="G43" s="27"/>
      <c r="H43" s="27"/>
      <c r="I43" s="27"/>
      <c r="J43" s="27"/>
      <c r="K43" s="28"/>
      <c r="L43" s="28"/>
      <c r="M43" s="28"/>
      <c r="N43" s="28"/>
      <c r="O43" s="28"/>
      <c r="P43" s="28"/>
      <c r="Q43" s="28"/>
      <c r="R43" s="28"/>
      <c r="S43" s="28"/>
      <c r="T43" s="28"/>
      <c r="U43" s="28"/>
      <c r="V43" s="28"/>
      <c r="W43" s="28"/>
      <c r="X43" s="28"/>
      <c r="Y43" s="28"/>
    </row>
    <row r="44" spans="1:25" s="26" customFormat="1" ht="15" customHeight="1">
      <c r="A44" s="27"/>
      <c r="B44" s="27"/>
      <c r="C44" s="27"/>
      <c r="D44" s="27"/>
      <c r="E44" s="27"/>
      <c r="F44" s="27"/>
      <c r="G44" s="27"/>
      <c r="H44" s="27"/>
      <c r="I44" s="27"/>
      <c r="J44" s="27"/>
      <c r="K44" s="28"/>
      <c r="L44" s="28"/>
      <c r="M44" s="28"/>
      <c r="N44" s="28"/>
      <c r="O44" s="28"/>
      <c r="P44" s="28"/>
      <c r="Q44" s="28"/>
      <c r="R44" s="28"/>
      <c r="S44" s="28"/>
      <c r="T44" s="28"/>
      <c r="U44" s="28"/>
      <c r="V44" s="28"/>
      <c r="W44" s="28"/>
      <c r="X44" s="28"/>
      <c r="Y44" s="28"/>
    </row>
    <row r="45" spans="1:25" s="26" customFormat="1" ht="15" customHeight="1">
      <c r="A45" s="27"/>
      <c r="B45" s="27"/>
      <c r="C45" s="27"/>
      <c r="D45" s="27"/>
      <c r="E45" s="27"/>
      <c r="F45" s="27"/>
      <c r="G45" s="27"/>
      <c r="H45" s="27"/>
      <c r="I45" s="27"/>
      <c r="J45" s="27"/>
      <c r="K45" s="28"/>
      <c r="L45" s="28"/>
      <c r="M45" s="28"/>
      <c r="N45" s="28"/>
      <c r="O45" s="28"/>
      <c r="P45" s="28"/>
      <c r="Q45" s="28"/>
      <c r="R45" s="28"/>
      <c r="S45" s="28"/>
      <c r="T45" s="28"/>
      <c r="U45" s="28"/>
      <c r="V45" s="28"/>
      <c r="W45" s="28"/>
      <c r="X45" s="28"/>
      <c r="Y45" s="28"/>
    </row>
    <row r="46" spans="1:25" s="26" customFormat="1" ht="15" customHeight="1">
      <c r="A46" s="27"/>
      <c r="B46" s="27"/>
      <c r="C46" s="27"/>
      <c r="D46" s="27"/>
      <c r="E46" s="27"/>
      <c r="F46" s="27"/>
      <c r="G46" s="27"/>
      <c r="H46" s="27"/>
      <c r="I46" s="27"/>
      <c r="J46" s="27"/>
      <c r="K46" s="28"/>
      <c r="L46" s="28"/>
      <c r="M46" s="28"/>
      <c r="N46" s="28"/>
      <c r="O46" s="28"/>
      <c r="P46" s="28"/>
      <c r="Q46" s="28"/>
      <c r="R46" s="28"/>
      <c r="S46" s="28"/>
      <c r="T46" s="28"/>
      <c r="U46" s="28"/>
      <c r="V46" s="28"/>
      <c r="W46" s="28"/>
      <c r="X46" s="28"/>
      <c r="Y46" s="28"/>
    </row>
    <row r="47" spans="1:25" s="26" customFormat="1" ht="1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row>
    <row r="48" spans="1:25" s="26" customFormat="1" ht="1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row>
    <row r="49" spans="1:25" s="26" customFormat="1" ht="1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row>
    <row r="50" spans="1:25" s="26" customFormat="1" ht="1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row>
    <row r="51" spans="1:25" s="26" customFormat="1" ht="1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row>
    <row r="52" spans="1:25" s="26" customFormat="1" ht="1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row>
    <row r="53" spans="1:25" s="26" customFormat="1" ht="1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row>
    <row r="54" spans="1:25" s="26" customFormat="1">
      <c r="A54" s="28"/>
      <c r="B54" s="28"/>
      <c r="C54" s="28"/>
      <c r="D54" s="28"/>
      <c r="E54" s="28"/>
      <c r="F54" s="28"/>
      <c r="G54" s="28"/>
      <c r="H54" s="28"/>
      <c r="I54" s="28"/>
      <c r="J54" s="28"/>
      <c r="K54" s="28"/>
      <c r="L54" s="28"/>
      <c r="M54" s="28"/>
      <c r="N54" s="28"/>
      <c r="O54" s="28"/>
      <c r="P54" s="28"/>
      <c r="Q54" s="28"/>
      <c r="R54" s="28"/>
      <c r="S54" s="28"/>
      <c r="T54" s="28"/>
      <c r="U54" s="28"/>
      <c r="V54" s="28"/>
      <c r="W54" s="28"/>
      <c r="X54" s="28"/>
      <c r="Y54" s="28"/>
    </row>
    <row r="55" spans="1:25" s="26" customFormat="1">
      <c r="A55" s="28"/>
      <c r="B55" s="28"/>
      <c r="C55" s="28"/>
      <c r="D55" s="28"/>
      <c r="E55" s="28"/>
      <c r="F55" s="28"/>
      <c r="G55" s="28"/>
      <c r="H55" s="28"/>
      <c r="I55" s="28"/>
      <c r="J55" s="28"/>
      <c r="K55" s="28"/>
      <c r="L55" s="28"/>
      <c r="M55" s="28"/>
      <c r="N55" s="28"/>
      <c r="O55" s="28"/>
      <c r="P55" s="28"/>
      <c r="Q55" s="28"/>
      <c r="R55" s="28"/>
      <c r="S55" s="28"/>
      <c r="T55" s="28"/>
      <c r="U55" s="28"/>
      <c r="V55" s="28"/>
      <c r="W55" s="28"/>
      <c r="X55" s="28"/>
      <c r="Y55" s="28"/>
    </row>
    <row r="56" spans="1:25" s="26" customFormat="1">
      <c r="A56" s="28"/>
      <c r="B56" s="28"/>
      <c r="C56" s="28"/>
      <c r="D56" s="28"/>
      <c r="E56" s="28"/>
      <c r="F56" s="28"/>
      <c r="G56" s="28"/>
      <c r="H56" s="28"/>
      <c r="I56" s="28"/>
      <c r="J56" s="28"/>
      <c r="K56" s="28"/>
      <c r="L56" s="28"/>
      <c r="M56" s="28"/>
      <c r="N56" s="28"/>
      <c r="O56" s="28"/>
      <c r="P56" s="28"/>
      <c r="Q56" s="28"/>
      <c r="R56" s="28"/>
      <c r="S56" s="28"/>
      <c r="T56" s="28"/>
      <c r="U56" s="28"/>
      <c r="V56" s="28"/>
      <c r="W56" s="28"/>
      <c r="X56" s="28"/>
      <c r="Y56" s="28"/>
    </row>
    <row r="57" spans="1:25" s="26" customFormat="1">
      <c r="A57" s="28"/>
      <c r="B57" s="28"/>
      <c r="C57" s="28"/>
      <c r="D57" s="28"/>
      <c r="E57" s="28"/>
      <c r="F57" s="28"/>
      <c r="G57" s="28"/>
      <c r="H57" s="28"/>
      <c r="I57" s="28"/>
      <c r="J57" s="28"/>
      <c r="K57" s="28"/>
      <c r="L57" s="28"/>
      <c r="M57" s="28"/>
      <c r="N57" s="28"/>
      <c r="O57" s="28"/>
      <c r="P57" s="28"/>
      <c r="Q57" s="28"/>
      <c r="R57" s="28"/>
      <c r="S57" s="28"/>
      <c r="T57" s="28"/>
      <c r="U57" s="28"/>
      <c r="V57" s="28"/>
      <c r="W57" s="28"/>
      <c r="X57" s="28"/>
      <c r="Y57" s="28"/>
    </row>
    <row r="58" spans="1:25" s="26" customFormat="1">
      <c r="A58" s="28"/>
      <c r="B58" s="28"/>
      <c r="C58" s="28"/>
      <c r="D58" s="28"/>
      <c r="E58" s="28"/>
      <c r="F58" s="28"/>
      <c r="G58" s="28"/>
      <c r="H58" s="28"/>
      <c r="I58" s="28"/>
      <c r="J58" s="28"/>
      <c r="K58" s="28"/>
      <c r="L58" s="28"/>
      <c r="M58" s="28"/>
      <c r="N58" s="28"/>
      <c r="O58" s="28"/>
      <c r="P58" s="28"/>
      <c r="Q58" s="28"/>
      <c r="R58" s="28"/>
      <c r="S58" s="28"/>
      <c r="T58" s="28"/>
      <c r="U58" s="28"/>
      <c r="V58" s="28"/>
      <c r="W58" s="28"/>
      <c r="X58" s="28"/>
      <c r="Y58" s="28"/>
    </row>
    <row r="59" spans="1:25" s="26" customFormat="1">
      <c r="A59" s="28"/>
      <c r="B59" s="28"/>
      <c r="C59" s="28"/>
      <c r="D59" s="28"/>
      <c r="E59" s="28"/>
      <c r="F59" s="28"/>
      <c r="G59" s="28"/>
      <c r="H59" s="28"/>
      <c r="I59" s="28"/>
      <c r="J59" s="28"/>
      <c r="K59" s="28"/>
      <c r="L59" s="28"/>
      <c r="M59" s="28"/>
      <c r="N59" s="28"/>
      <c r="O59" s="28"/>
      <c r="P59" s="28"/>
      <c r="Q59" s="28"/>
      <c r="R59" s="28"/>
      <c r="S59" s="28"/>
      <c r="T59" s="28"/>
      <c r="U59" s="28"/>
      <c r="V59" s="28"/>
      <c r="W59" s="28"/>
      <c r="X59" s="28"/>
      <c r="Y59" s="28"/>
    </row>
    <row r="60" spans="1:25" s="26" customFormat="1">
      <c r="A60" s="28"/>
      <c r="B60" s="28"/>
      <c r="C60" s="28"/>
      <c r="D60" s="28"/>
      <c r="E60" s="28"/>
      <c r="F60" s="28"/>
      <c r="G60" s="28"/>
      <c r="H60" s="28"/>
      <c r="I60" s="28"/>
      <c r="J60" s="28"/>
      <c r="K60" s="28"/>
      <c r="L60" s="28"/>
      <c r="M60" s="28"/>
      <c r="N60" s="28"/>
      <c r="O60" s="28"/>
      <c r="P60" s="28"/>
      <c r="Q60" s="28"/>
      <c r="R60" s="28"/>
      <c r="S60" s="28"/>
      <c r="T60" s="28"/>
      <c r="U60" s="28"/>
      <c r="V60" s="28"/>
      <c r="W60" s="28"/>
      <c r="X60" s="28"/>
      <c r="Y60" s="28"/>
    </row>
    <row r="61" spans="1:25" s="26" customFormat="1">
      <c r="A61" s="28"/>
      <c r="B61" s="28"/>
      <c r="C61" s="28"/>
      <c r="D61" s="28"/>
      <c r="E61" s="28"/>
      <c r="F61" s="28"/>
      <c r="G61" s="28"/>
      <c r="H61" s="28"/>
      <c r="I61" s="28"/>
      <c r="J61" s="28"/>
      <c r="K61" s="28"/>
      <c r="L61" s="28"/>
      <c r="M61" s="28"/>
      <c r="N61" s="28"/>
      <c r="O61" s="28"/>
      <c r="P61" s="28"/>
      <c r="Q61" s="28"/>
      <c r="R61" s="28"/>
      <c r="S61" s="28"/>
      <c r="T61" s="28"/>
      <c r="U61" s="28"/>
      <c r="V61" s="28"/>
      <c r="W61" s="28"/>
      <c r="X61" s="28"/>
      <c r="Y61" s="28"/>
    </row>
    <row r="62" spans="1:25" s="26" customFormat="1">
      <c r="A62" s="28"/>
      <c r="B62" s="28"/>
      <c r="C62" s="28"/>
      <c r="D62" s="28"/>
      <c r="E62" s="28"/>
      <c r="F62" s="28"/>
      <c r="G62" s="28"/>
      <c r="H62" s="28"/>
      <c r="I62" s="28"/>
      <c r="J62" s="28"/>
      <c r="K62" s="28"/>
      <c r="L62" s="28"/>
      <c r="M62" s="28"/>
      <c r="N62" s="28"/>
      <c r="O62" s="28"/>
      <c r="P62" s="28"/>
      <c r="Q62" s="28"/>
      <c r="R62" s="28"/>
      <c r="S62" s="28"/>
      <c r="T62" s="28"/>
      <c r="U62" s="28"/>
      <c r="V62" s="28"/>
      <c r="W62" s="28"/>
      <c r="X62" s="28"/>
      <c r="Y62" s="28"/>
    </row>
    <row r="63" spans="1:25" s="26" customFormat="1">
      <c r="A63" s="28"/>
      <c r="B63" s="28"/>
      <c r="C63" s="28"/>
      <c r="D63" s="28"/>
      <c r="E63" s="28"/>
      <c r="F63" s="28"/>
      <c r="G63" s="28"/>
      <c r="H63" s="28"/>
      <c r="I63" s="28"/>
      <c r="J63" s="28"/>
      <c r="K63" s="28"/>
      <c r="L63" s="28"/>
      <c r="M63" s="28"/>
      <c r="N63" s="28"/>
      <c r="O63" s="28"/>
      <c r="P63" s="28"/>
      <c r="Q63" s="28"/>
      <c r="R63" s="28"/>
      <c r="S63" s="28"/>
      <c r="T63" s="28"/>
      <c r="U63" s="28"/>
      <c r="V63" s="28"/>
      <c r="W63" s="28"/>
      <c r="X63" s="28"/>
      <c r="Y63" s="28"/>
    </row>
    <row r="64" spans="1:25" s="26" customFormat="1">
      <c r="A64" s="28"/>
      <c r="B64" s="28"/>
      <c r="C64" s="28"/>
      <c r="D64" s="28"/>
      <c r="E64" s="28"/>
      <c r="F64" s="28"/>
      <c r="G64" s="28"/>
      <c r="H64" s="28"/>
      <c r="I64" s="28"/>
      <c r="J64" s="28"/>
      <c r="K64" s="28"/>
      <c r="L64" s="28"/>
      <c r="M64" s="28"/>
      <c r="N64" s="28"/>
      <c r="O64" s="28"/>
      <c r="P64" s="28"/>
      <c r="Q64" s="28"/>
      <c r="R64" s="28"/>
      <c r="S64" s="28"/>
      <c r="T64" s="28"/>
      <c r="U64" s="28"/>
      <c r="V64" s="28"/>
      <c r="W64" s="28"/>
      <c r="X64" s="28"/>
      <c r="Y64" s="28"/>
    </row>
    <row r="65" spans="1:25" s="26" customFormat="1">
      <c r="A65" s="28"/>
      <c r="B65" s="28"/>
      <c r="C65" s="28"/>
      <c r="D65" s="28"/>
      <c r="E65" s="28"/>
      <c r="F65" s="28"/>
      <c r="G65" s="28"/>
      <c r="H65" s="28"/>
      <c r="I65" s="28"/>
      <c r="J65" s="28"/>
      <c r="K65" s="28"/>
      <c r="L65" s="28"/>
      <c r="M65" s="28"/>
      <c r="N65" s="28"/>
      <c r="O65" s="28"/>
      <c r="P65" s="28"/>
      <c r="Q65" s="28"/>
      <c r="R65" s="28"/>
      <c r="S65" s="28"/>
      <c r="T65" s="28"/>
      <c r="U65" s="28"/>
      <c r="V65" s="28"/>
      <c r="W65" s="28"/>
      <c r="X65" s="28"/>
      <c r="Y65" s="28"/>
    </row>
    <row r="66" spans="1:25" s="26" customFormat="1">
      <c r="A66" s="28"/>
      <c r="B66" s="28"/>
      <c r="C66" s="28"/>
      <c r="D66" s="28"/>
      <c r="E66" s="28"/>
      <c r="F66" s="28"/>
      <c r="G66" s="28"/>
      <c r="H66" s="28"/>
      <c r="I66" s="28"/>
      <c r="J66" s="28"/>
      <c r="K66" s="28"/>
      <c r="L66" s="28"/>
      <c r="M66" s="28"/>
      <c r="N66" s="28"/>
      <c r="O66" s="28"/>
      <c r="P66" s="28"/>
      <c r="Q66" s="28"/>
      <c r="R66" s="28"/>
      <c r="S66" s="28"/>
      <c r="T66" s="28"/>
      <c r="U66" s="28"/>
      <c r="V66" s="28"/>
      <c r="W66" s="28"/>
      <c r="X66" s="28"/>
      <c r="Y66" s="28"/>
    </row>
    <row r="67" spans="1:25" s="26" customFormat="1">
      <c r="A67" s="28"/>
      <c r="B67" s="28"/>
      <c r="C67" s="28"/>
      <c r="D67" s="28"/>
      <c r="E67" s="28"/>
      <c r="F67" s="28"/>
      <c r="G67" s="28"/>
      <c r="H67" s="28"/>
      <c r="I67" s="28"/>
      <c r="J67" s="28"/>
      <c r="K67" s="28"/>
      <c r="L67" s="28"/>
      <c r="M67" s="28"/>
      <c r="N67" s="28"/>
      <c r="O67" s="28"/>
      <c r="P67" s="28"/>
      <c r="Q67" s="28"/>
      <c r="R67" s="28"/>
      <c r="S67" s="28"/>
      <c r="T67" s="28"/>
      <c r="U67" s="28"/>
      <c r="V67" s="28"/>
      <c r="W67" s="28"/>
      <c r="X67" s="28"/>
      <c r="Y67" s="28"/>
    </row>
  </sheetData>
  <sheetProtection sheet="1" objects="1" scenarios="1"/>
  <mergeCells count="8">
    <mergeCell ref="A36:B36"/>
    <mergeCell ref="A1:B1"/>
    <mergeCell ref="A3:B3"/>
    <mergeCell ref="A10:B10"/>
    <mergeCell ref="A15:B15"/>
    <mergeCell ref="A18:B18"/>
    <mergeCell ref="A28:B28"/>
    <mergeCell ref="A22:A25"/>
  </mergeCells>
  <phoneticPr fontId="5" type="noConversion"/>
  <pageMargins left="0.5" right="0.5" top="0.5" bottom="0.5" header="0.3" footer="0.3"/>
  <pageSetup orientation="portrait" r:id="rId1"/>
  <headerFooter alignWithMargins="0"/>
</worksheet>
</file>

<file path=xl/worksheets/sheet20.xml><?xml version="1.0" encoding="utf-8"?>
<worksheet xmlns="http://schemas.openxmlformats.org/spreadsheetml/2006/main" xmlns:r="http://schemas.openxmlformats.org/officeDocument/2006/relationships">
  <dimension ref="A1:AQ123"/>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6" customWidth="1"/>
    <col min="2" max="2" width="20.7109375" style="6" customWidth="1"/>
    <col min="3" max="3" width="6.7109375" style="6" customWidth="1"/>
    <col min="4" max="4" width="5.28515625" style="6" customWidth="1"/>
    <col min="5" max="12" width="3.7109375" style="6" customWidth="1"/>
    <col min="13" max="13" width="3.85546875" style="6" customWidth="1"/>
    <col min="14" max="18" width="4.28515625" style="6" customWidth="1"/>
    <col min="19" max="19" width="8" style="6" customWidth="1"/>
    <col min="20" max="20" width="7" style="6" customWidth="1"/>
    <col min="21" max="22" width="9.140625" style="6"/>
    <col min="23" max="23" width="8" style="6" bestFit="1" customWidth="1"/>
    <col min="24" max="24" width="8.85546875" style="6" bestFit="1" customWidth="1"/>
    <col min="25" max="25" width="8.85546875" style="6" customWidth="1"/>
    <col min="26" max="26" width="3.7109375" style="6" customWidth="1"/>
    <col min="27" max="31" width="9.140625" style="6" customWidth="1"/>
    <col min="32" max="32" width="9.140625" style="6"/>
    <col min="33" max="37" width="7.7109375" style="6" customWidth="1"/>
    <col min="38" max="39" width="8.7109375" style="6" customWidth="1"/>
    <col min="40" max="40" width="11.28515625" style="6" bestFit="1" customWidth="1"/>
    <col min="41" max="41" width="8.85546875" style="6" bestFit="1" customWidth="1"/>
    <col min="42" max="42" width="7.7109375" style="6" bestFit="1" customWidth="1"/>
    <col min="43" max="43" width="15.85546875" style="6" customWidth="1"/>
    <col min="44" max="16384" width="9.140625" style="6"/>
  </cols>
  <sheetData>
    <row r="1" spans="1:43">
      <c r="A1" s="95" t="s">
        <v>42</v>
      </c>
      <c r="B1" s="1" t="s">
        <v>34</v>
      </c>
      <c r="C1" s="95"/>
      <c r="D1" s="95"/>
      <c r="E1" s="95"/>
      <c r="F1" s="95" t="s">
        <v>37</v>
      </c>
      <c r="G1" s="95"/>
      <c r="H1" s="7"/>
      <c r="I1" s="91" t="s">
        <v>140</v>
      </c>
      <c r="J1" s="95"/>
      <c r="K1" s="95"/>
      <c r="L1" s="140"/>
      <c r="M1" s="140"/>
      <c r="N1" s="95"/>
      <c r="O1" s="95"/>
      <c r="P1" s="95"/>
      <c r="Q1" s="95"/>
      <c r="R1" s="95"/>
      <c r="S1" s="95"/>
      <c r="T1" s="95"/>
      <c r="U1" s="95"/>
      <c r="V1" s="95"/>
      <c r="W1" s="95"/>
      <c r="X1" s="95"/>
      <c r="Y1" s="95"/>
      <c r="Z1" s="95"/>
      <c r="AA1" s="95"/>
      <c r="AB1" s="95"/>
      <c r="AC1" s="95"/>
      <c r="AD1" s="95"/>
      <c r="AE1" s="95"/>
      <c r="AF1" s="256" t="s">
        <v>254</v>
      </c>
      <c r="AG1" s="256"/>
      <c r="AH1" s="256"/>
      <c r="AI1" s="256"/>
      <c r="AJ1" s="256"/>
      <c r="AK1" s="256" t="s">
        <v>67</v>
      </c>
      <c r="AL1" s="255"/>
      <c r="AM1" s="255"/>
      <c r="AN1" s="255"/>
      <c r="AO1" s="256" t="s">
        <v>254</v>
      </c>
      <c r="AP1" s="256"/>
      <c r="AQ1" s="255"/>
    </row>
    <row r="2" spans="1:43">
      <c r="A2" s="95"/>
      <c r="B2" s="1" t="s">
        <v>38</v>
      </c>
      <c r="C2" s="95"/>
      <c r="D2" s="95"/>
      <c r="E2" s="95"/>
      <c r="F2" s="95"/>
      <c r="G2" s="95"/>
      <c r="H2" s="95"/>
      <c r="I2" s="95"/>
      <c r="J2" s="95"/>
      <c r="K2" s="95"/>
      <c r="L2" s="95"/>
      <c r="M2" s="95"/>
      <c r="N2" s="95"/>
      <c r="O2" s="95"/>
      <c r="P2" s="95"/>
      <c r="Q2" s="95"/>
      <c r="R2" s="95"/>
      <c r="S2" s="95"/>
      <c r="T2" s="141" t="s">
        <v>12</v>
      </c>
      <c r="U2" s="142">
        <f>DenStatus!C2</f>
        <v>42514</v>
      </c>
      <c r="V2" s="142"/>
      <c r="W2" s="142"/>
      <c r="X2" s="142"/>
      <c r="Y2" s="142"/>
      <c r="Z2" s="95"/>
      <c r="AA2" s="138" t="s">
        <v>8</v>
      </c>
      <c r="AB2" s="156"/>
      <c r="AC2" s="156"/>
      <c r="AD2" s="136" t="s">
        <v>24</v>
      </c>
      <c r="AE2" s="95"/>
      <c r="AF2" s="95"/>
      <c r="AG2" s="304" t="s">
        <v>17</v>
      </c>
      <c r="AH2" s="305"/>
      <c r="AI2" s="305"/>
      <c r="AJ2" s="305"/>
      <c r="AK2" s="306"/>
      <c r="AL2" s="95"/>
      <c r="AM2" s="95"/>
      <c r="AN2" s="95"/>
      <c r="AO2" s="95"/>
      <c r="AP2" s="95"/>
      <c r="AQ2" s="95"/>
    </row>
    <row r="3" spans="1:43">
      <c r="A3" s="96" t="s">
        <v>68</v>
      </c>
      <c r="B3" s="95"/>
      <c r="C3" s="95"/>
      <c r="D3" s="95"/>
      <c r="E3" s="95"/>
      <c r="F3" s="95"/>
      <c r="G3" s="95"/>
      <c r="H3" s="95"/>
      <c r="I3" s="95"/>
      <c r="J3" s="95"/>
      <c r="K3" s="95"/>
      <c r="L3" s="95"/>
      <c r="M3" s="95"/>
      <c r="N3" s="95"/>
      <c r="O3" s="95"/>
      <c r="P3" s="95"/>
      <c r="Q3" s="95"/>
      <c r="R3" s="95"/>
      <c r="S3" s="95"/>
      <c r="T3" s="95"/>
      <c r="U3" s="95"/>
      <c r="V3" s="95"/>
      <c r="W3" s="95"/>
      <c r="X3" s="95"/>
      <c r="Y3" s="95"/>
      <c r="Z3" s="95"/>
      <c r="AA3" s="32" t="s">
        <v>311</v>
      </c>
      <c r="AB3" s="3"/>
      <c r="AC3" s="3"/>
      <c r="AD3" s="186">
        <v>37429</v>
      </c>
      <c r="AE3" s="95"/>
      <c r="AF3" s="95"/>
      <c r="AG3" s="184" t="s">
        <v>26</v>
      </c>
      <c r="AH3" s="307"/>
      <c r="AI3" s="307"/>
      <c r="AJ3" s="307"/>
      <c r="AK3" s="308"/>
      <c r="AL3" s="95"/>
      <c r="AM3" s="95"/>
      <c r="AN3" s="95"/>
      <c r="AO3" s="95"/>
      <c r="AP3" s="95"/>
      <c r="AQ3" s="95"/>
    </row>
    <row r="4" spans="1:43">
      <c r="A4" s="135" t="s">
        <v>5</v>
      </c>
      <c r="B4" s="135"/>
      <c r="C4" s="135" t="s">
        <v>7</v>
      </c>
      <c r="D4" s="135"/>
      <c r="E4" s="174" t="s">
        <v>33</v>
      </c>
      <c r="F4" s="143"/>
      <c r="G4" s="143"/>
      <c r="H4" s="143"/>
      <c r="I4" s="143"/>
      <c r="J4" s="143"/>
      <c r="K4" s="143"/>
      <c r="L4" s="143"/>
      <c r="M4" s="143"/>
      <c r="N4" s="143"/>
      <c r="O4" s="143"/>
      <c r="P4" s="143"/>
      <c r="Q4" s="143"/>
      <c r="R4" s="143"/>
      <c r="S4" s="406" t="s">
        <v>4</v>
      </c>
      <c r="T4" s="366"/>
      <c r="U4" s="366"/>
      <c r="V4" s="367"/>
      <c r="W4" s="242"/>
      <c r="X4" s="242"/>
      <c r="Y4" s="242"/>
      <c r="Z4" s="95"/>
      <c r="AA4" s="32" t="s">
        <v>312</v>
      </c>
      <c r="AB4" s="3"/>
      <c r="AC4" s="3"/>
      <c r="AD4" s="186">
        <v>37429</v>
      </c>
      <c r="AE4" s="95"/>
      <c r="AF4" s="95"/>
      <c r="AG4" s="157" t="s">
        <v>34</v>
      </c>
      <c r="AH4" s="119" t="s">
        <v>48</v>
      </c>
      <c r="AI4" s="119" t="s">
        <v>165</v>
      </c>
      <c r="AJ4" s="119" t="s">
        <v>211</v>
      </c>
      <c r="AK4" s="157" t="s">
        <v>1</v>
      </c>
      <c r="AL4" s="95"/>
      <c r="AM4" s="95"/>
      <c r="AN4" s="95"/>
      <c r="AO4" s="95"/>
      <c r="AP4" s="95"/>
      <c r="AQ4" s="95"/>
    </row>
    <row r="5" spans="1:43">
      <c r="A5" s="136" t="s">
        <v>43</v>
      </c>
      <c r="B5" s="135" t="s">
        <v>40</v>
      </c>
      <c r="C5" s="136" t="s">
        <v>46</v>
      </c>
      <c r="D5" s="146" t="s">
        <v>16</v>
      </c>
      <c r="E5" s="136">
        <v>1</v>
      </c>
      <c r="F5" s="175"/>
      <c r="G5" s="175"/>
      <c r="H5" s="175"/>
      <c r="I5" s="175"/>
      <c r="J5" s="175"/>
      <c r="K5" s="175"/>
      <c r="L5" s="175"/>
      <c r="M5" s="175"/>
      <c r="N5" s="175"/>
      <c r="O5" s="175"/>
      <c r="P5" s="175"/>
      <c r="Q5" s="175"/>
      <c r="R5" s="175"/>
      <c r="S5" s="136" t="s">
        <v>2</v>
      </c>
      <c r="T5" s="136" t="s">
        <v>31</v>
      </c>
      <c r="U5" s="136" t="s">
        <v>24</v>
      </c>
      <c r="V5" s="50" t="s">
        <v>66</v>
      </c>
      <c r="W5" s="55"/>
      <c r="X5" s="55"/>
      <c r="Y5" s="55"/>
      <c r="Z5" s="95"/>
      <c r="AA5" s="2"/>
      <c r="AB5" s="3"/>
      <c r="AC5" s="3"/>
      <c r="AD5" s="186"/>
      <c r="AE5" s="95"/>
      <c r="AF5" s="95"/>
      <c r="AG5" s="251" t="s">
        <v>49</v>
      </c>
      <c r="AH5" s="148" t="s">
        <v>49</v>
      </c>
      <c r="AI5" s="148" t="s">
        <v>49</v>
      </c>
      <c r="AJ5" s="251" t="s">
        <v>49</v>
      </c>
      <c r="AK5" s="251" t="s">
        <v>50</v>
      </c>
      <c r="AL5" s="95"/>
      <c r="AM5" s="95"/>
      <c r="AN5" s="95"/>
      <c r="AO5" s="95"/>
      <c r="AP5" s="95"/>
      <c r="AQ5" s="95"/>
    </row>
    <row r="6" spans="1:43">
      <c r="A6" s="136">
        <v>1</v>
      </c>
      <c r="B6" s="135" t="str">
        <f>DenStatus!C5</f>
        <v>Scout Oath</v>
      </c>
      <c r="C6" s="136">
        <v>1</v>
      </c>
      <c r="D6" s="295">
        <v>1</v>
      </c>
      <c r="E6" s="5"/>
      <c r="F6" s="295"/>
      <c r="G6" s="175"/>
      <c r="H6" s="175"/>
      <c r="I6" s="175"/>
      <c r="J6" s="175"/>
      <c r="K6" s="175"/>
      <c r="L6" s="175"/>
      <c r="M6" s="175"/>
      <c r="N6" s="175"/>
      <c r="O6" s="175"/>
      <c r="P6" s="175"/>
      <c r="Q6" s="175"/>
      <c r="R6" s="175"/>
      <c r="S6" s="136">
        <f t="shared" ref="S6:S12" si="0">COUNTA(E6:R6)</f>
        <v>0</v>
      </c>
      <c r="T6" s="136">
        <f t="shared" ref="T6:T12" si="1">IF(SUM(AG6:AJ6)&gt;=AK6,1,0)</f>
        <v>0</v>
      </c>
      <c r="U6" s="177"/>
      <c r="V6" s="177"/>
      <c r="W6" s="243"/>
      <c r="X6" s="243"/>
      <c r="Y6" s="243"/>
      <c r="Z6" s="95"/>
      <c r="AA6" s="2"/>
      <c r="AB6" s="3"/>
      <c r="AC6" s="3"/>
      <c r="AD6" s="186"/>
      <c r="AE6" s="95"/>
      <c r="AF6" s="95"/>
      <c r="AG6" s="136">
        <f>IF(S6&gt;=C6,1,0)</f>
        <v>0</v>
      </c>
      <c r="AH6" s="136"/>
      <c r="AI6" s="136"/>
      <c r="AJ6" s="136"/>
      <c r="AK6" s="136">
        <v>1</v>
      </c>
      <c r="AL6" s="95"/>
      <c r="AM6" s="95"/>
      <c r="AN6" s="95"/>
      <c r="AO6" s="95"/>
      <c r="AP6" s="95"/>
      <c r="AQ6" s="95"/>
    </row>
    <row r="7" spans="1:43">
      <c r="A7" s="136">
        <f t="shared" ref="A7:A12" si="2">A6+1</f>
        <v>2</v>
      </c>
      <c r="B7" s="135" t="str">
        <f>DenStatus!C6</f>
        <v>Scout Law</v>
      </c>
      <c r="C7" s="136">
        <v>1</v>
      </c>
      <c r="D7" s="295">
        <v>1</v>
      </c>
      <c r="E7" s="5"/>
      <c r="F7" s="295"/>
      <c r="G7" s="175"/>
      <c r="H7" s="175"/>
      <c r="I7" s="175"/>
      <c r="J7" s="117"/>
      <c r="K7" s="175"/>
      <c r="L7" s="175"/>
      <c r="M7" s="175"/>
      <c r="N7" s="175"/>
      <c r="O7" s="175"/>
      <c r="P7" s="175"/>
      <c r="Q7" s="175"/>
      <c r="R7" s="175"/>
      <c r="S7" s="136">
        <f t="shared" si="0"/>
        <v>0</v>
      </c>
      <c r="T7" s="136">
        <f t="shared" si="1"/>
        <v>0</v>
      </c>
      <c r="U7" s="177"/>
      <c r="V7" s="177"/>
      <c r="W7" s="243"/>
      <c r="X7" s="243"/>
      <c r="Y7" s="243"/>
      <c r="Z7" s="95"/>
      <c r="AA7" s="2"/>
      <c r="AB7" s="3"/>
      <c r="AC7" s="3"/>
      <c r="AD7" s="186"/>
      <c r="AE7" s="95"/>
      <c r="AF7" s="95"/>
      <c r="AG7" s="136">
        <f t="shared" ref="AG7:AG12" si="3">IF(S7&gt;=C7,1,0)</f>
        <v>0</v>
      </c>
      <c r="AH7" s="136"/>
      <c r="AI7" s="136"/>
      <c r="AJ7" s="136"/>
      <c r="AK7" s="136">
        <v>1</v>
      </c>
      <c r="AL7" s="95"/>
      <c r="AM7" s="95"/>
      <c r="AN7" s="95"/>
      <c r="AO7" s="95"/>
      <c r="AP7" s="95"/>
      <c r="AQ7" s="95"/>
    </row>
    <row r="8" spans="1:43">
      <c r="A8" s="136">
        <f t="shared" si="2"/>
        <v>3</v>
      </c>
      <c r="B8" s="135" t="str">
        <f>DenStatus!C7</f>
        <v>Cub Scout Sign</v>
      </c>
      <c r="C8" s="136">
        <v>1</v>
      </c>
      <c r="D8" s="295">
        <v>1</v>
      </c>
      <c r="E8" s="5"/>
      <c r="F8" s="295"/>
      <c r="G8" s="175"/>
      <c r="H8" s="175"/>
      <c r="I8" s="175"/>
      <c r="J8" s="175"/>
      <c r="K8" s="175"/>
      <c r="L8" s="175"/>
      <c r="M8" s="175"/>
      <c r="N8" s="175"/>
      <c r="O8" s="175"/>
      <c r="P8" s="175"/>
      <c r="Q8" s="175"/>
      <c r="R8" s="175"/>
      <c r="S8" s="136">
        <f t="shared" si="0"/>
        <v>0</v>
      </c>
      <c r="T8" s="136">
        <f t="shared" si="1"/>
        <v>0</v>
      </c>
      <c r="U8" s="177"/>
      <c r="V8" s="177"/>
      <c r="W8" s="243"/>
      <c r="X8" s="243"/>
      <c r="Y8" s="243"/>
      <c r="Z8" s="95"/>
      <c r="AA8" s="2"/>
      <c r="AB8" s="3"/>
      <c r="AC8" s="3"/>
      <c r="AD8" s="186"/>
      <c r="AE8" s="95"/>
      <c r="AF8" s="95"/>
      <c r="AG8" s="136">
        <f t="shared" si="3"/>
        <v>0</v>
      </c>
      <c r="AH8" s="136"/>
      <c r="AI8" s="136"/>
      <c r="AJ8" s="136"/>
      <c r="AK8" s="136">
        <v>1</v>
      </c>
      <c r="AL8" s="95"/>
      <c r="AM8" s="95"/>
      <c r="AN8" s="95"/>
      <c r="AO8" s="95"/>
      <c r="AP8" s="95"/>
      <c r="AQ8" s="95"/>
    </row>
    <row r="9" spans="1:43">
      <c r="A9" s="136">
        <f t="shared" si="2"/>
        <v>4</v>
      </c>
      <c r="B9" s="135" t="str">
        <f>DenStatus!C8</f>
        <v>Cub Scout Handshake</v>
      </c>
      <c r="C9" s="136">
        <v>1</v>
      </c>
      <c r="D9" s="295">
        <v>1</v>
      </c>
      <c r="E9" s="5"/>
      <c r="F9" s="295"/>
      <c r="G9" s="175"/>
      <c r="H9" s="175"/>
      <c r="I9" s="175"/>
      <c r="J9" s="175"/>
      <c r="K9" s="175"/>
      <c r="L9" s="175"/>
      <c r="M9" s="175"/>
      <c r="N9" s="175"/>
      <c r="O9" s="175"/>
      <c r="P9" s="175"/>
      <c r="Q9" s="175"/>
      <c r="R9" s="175"/>
      <c r="S9" s="136">
        <f t="shared" si="0"/>
        <v>0</v>
      </c>
      <c r="T9" s="136">
        <f t="shared" si="1"/>
        <v>0</v>
      </c>
      <c r="U9" s="177"/>
      <c r="V9" s="177"/>
      <c r="W9" s="243"/>
      <c r="X9" s="243"/>
      <c r="Y9" s="243"/>
      <c r="Z9" s="95"/>
      <c r="AA9" s="2"/>
      <c r="AB9" s="3"/>
      <c r="AC9" s="3"/>
      <c r="AD9" s="186"/>
      <c r="AE9" s="95"/>
      <c r="AF9" s="95"/>
      <c r="AG9" s="136">
        <f t="shared" si="3"/>
        <v>0</v>
      </c>
      <c r="AH9" s="136"/>
      <c r="AI9" s="136"/>
      <c r="AJ9" s="136"/>
      <c r="AK9" s="136">
        <v>1</v>
      </c>
      <c r="AL9" s="95"/>
      <c r="AM9" s="95"/>
      <c r="AN9" s="95"/>
      <c r="AO9" s="95"/>
      <c r="AP9" s="95"/>
      <c r="AQ9" s="95"/>
    </row>
    <row r="10" spans="1:43">
      <c r="A10" s="136">
        <f t="shared" si="2"/>
        <v>5</v>
      </c>
      <c r="B10" s="135" t="str">
        <f>DenStatus!C9</f>
        <v>Cub Scout Motto</v>
      </c>
      <c r="C10" s="136">
        <v>1</v>
      </c>
      <c r="D10" s="295">
        <v>1</v>
      </c>
      <c r="E10" s="5"/>
      <c r="F10" s="295"/>
      <c r="G10" s="175"/>
      <c r="H10" s="175"/>
      <c r="I10" s="175"/>
      <c r="J10" s="175"/>
      <c r="K10" s="175"/>
      <c r="L10" s="175"/>
      <c r="M10" s="175"/>
      <c r="N10" s="175"/>
      <c r="O10" s="175"/>
      <c r="P10" s="175"/>
      <c r="Q10" s="175"/>
      <c r="R10" s="175"/>
      <c r="S10" s="136">
        <f t="shared" si="0"/>
        <v>0</v>
      </c>
      <c r="T10" s="136">
        <f t="shared" si="1"/>
        <v>0</v>
      </c>
      <c r="U10" s="177"/>
      <c r="V10" s="177"/>
      <c r="W10" s="243"/>
      <c r="X10" s="243"/>
      <c r="Y10" s="243"/>
      <c r="Z10" s="95"/>
      <c r="AA10" s="2"/>
      <c r="AB10" s="3"/>
      <c r="AC10" s="3"/>
      <c r="AD10" s="186"/>
      <c r="AE10" s="95"/>
      <c r="AF10" s="95"/>
      <c r="AG10" s="136">
        <f t="shared" si="3"/>
        <v>0</v>
      </c>
      <c r="AH10" s="136"/>
      <c r="AI10" s="136"/>
      <c r="AJ10" s="136"/>
      <c r="AK10" s="136">
        <v>1</v>
      </c>
      <c r="AL10" s="95"/>
      <c r="AM10" s="95"/>
      <c r="AN10" s="95"/>
      <c r="AO10" s="95"/>
      <c r="AP10" s="95"/>
      <c r="AQ10" s="95"/>
    </row>
    <row r="11" spans="1:43">
      <c r="A11" s="136">
        <f t="shared" si="2"/>
        <v>6</v>
      </c>
      <c r="B11" s="135" t="str">
        <f>DenStatus!C10</f>
        <v>Cub Scout Salute</v>
      </c>
      <c r="C11" s="136">
        <v>1</v>
      </c>
      <c r="D11" s="295">
        <v>1</v>
      </c>
      <c r="E11" s="5"/>
      <c r="F11" s="295"/>
      <c r="G11" s="175"/>
      <c r="H11" s="175"/>
      <c r="I11" s="175"/>
      <c r="J11" s="175"/>
      <c r="K11" s="175"/>
      <c r="L11" s="175"/>
      <c r="M11" s="175"/>
      <c r="N11" s="175"/>
      <c r="O11" s="175"/>
      <c r="P11" s="175"/>
      <c r="Q11" s="175"/>
      <c r="R11" s="175"/>
      <c r="S11" s="136">
        <f t="shared" si="0"/>
        <v>0</v>
      </c>
      <c r="T11" s="136">
        <f t="shared" si="1"/>
        <v>0</v>
      </c>
      <c r="U11" s="177"/>
      <c r="V11" s="177"/>
      <c r="W11" s="243"/>
      <c r="X11" s="243"/>
      <c r="Y11" s="243"/>
      <c r="Z11" s="95"/>
      <c r="AA11" s="2"/>
      <c r="AB11" s="3"/>
      <c r="AC11" s="3"/>
      <c r="AD11" s="186"/>
      <c r="AE11" s="95"/>
      <c r="AF11" s="95"/>
      <c r="AG11" s="136">
        <f t="shared" si="3"/>
        <v>0</v>
      </c>
      <c r="AH11" s="136"/>
      <c r="AI11" s="136"/>
      <c r="AJ11" s="136"/>
      <c r="AK11" s="136">
        <v>1</v>
      </c>
      <c r="AL11" s="95"/>
      <c r="AM11" s="95"/>
      <c r="AN11" s="95"/>
      <c r="AO11" s="95"/>
      <c r="AP11" s="95"/>
      <c r="AQ11" s="95"/>
    </row>
    <row r="12" spans="1:43" ht="13.5" thickBot="1">
      <c r="A12" s="258">
        <f t="shared" si="2"/>
        <v>7</v>
      </c>
      <c r="B12" s="185" t="str">
        <f>DenStatus!C11</f>
        <v>Child Protection</v>
      </c>
      <c r="C12" s="258">
        <v>1</v>
      </c>
      <c r="D12" s="259">
        <v>1</v>
      </c>
      <c r="E12" s="179"/>
      <c r="F12" s="259"/>
      <c r="G12" s="260"/>
      <c r="H12" s="260"/>
      <c r="I12" s="260"/>
      <c r="J12" s="260"/>
      <c r="K12" s="260"/>
      <c r="L12" s="260"/>
      <c r="M12" s="260"/>
      <c r="N12" s="260"/>
      <c r="O12" s="260"/>
      <c r="P12" s="260"/>
      <c r="Q12" s="260"/>
      <c r="R12" s="260"/>
      <c r="S12" s="258">
        <f t="shared" si="0"/>
        <v>0</v>
      </c>
      <c r="T12" s="258">
        <f t="shared" si="1"/>
        <v>0</v>
      </c>
      <c r="U12" s="261"/>
      <c r="V12" s="261"/>
      <c r="W12" s="243"/>
      <c r="X12" s="243"/>
      <c r="Y12" s="243"/>
      <c r="Z12" s="95"/>
      <c r="AA12" s="2"/>
      <c r="AB12" s="3"/>
      <c r="AC12" s="3"/>
      <c r="AD12" s="186"/>
      <c r="AE12" s="95"/>
      <c r="AF12" s="95"/>
      <c r="AG12" s="136">
        <f t="shared" si="3"/>
        <v>0</v>
      </c>
      <c r="AH12" s="136"/>
      <c r="AI12" s="136"/>
      <c r="AJ12" s="136"/>
      <c r="AK12" s="136">
        <v>1</v>
      </c>
      <c r="AL12" s="95"/>
      <c r="AM12" s="95"/>
      <c r="AN12" s="95"/>
      <c r="AO12" s="95"/>
      <c r="AP12" s="95"/>
      <c r="AQ12" s="95"/>
    </row>
    <row r="13" spans="1:43">
      <c r="A13" s="192"/>
      <c r="B13" s="148" t="s">
        <v>60</v>
      </c>
      <c r="C13" s="149">
        <f>IF(SUM(T6:T12)&gt;=7,"X",0)</f>
        <v>0</v>
      </c>
      <c r="D13" s="223" t="s">
        <v>284</v>
      </c>
      <c r="E13" s="145"/>
      <c r="F13" s="152"/>
      <c r="G13" s="152"/>
      <c r="H13" s="152"/>
      <c r="I13" s="152"/>
      <c r="J13" s="152"/>
      <c r="K13" s="152"/>
      <c r="L13" s="152"/>
      <c r="M13" s="152"/>
      <c r="N13" s="152"/>
      <c r="O13" s="152"/>
      <c r="P13" s="152"/>
      <c r="Q13" s="152"/>
      <c r="R13" s="152"/>
      <c r="S13" s="152"/>
      <c r="T13" s="152"/>
      <c r="U13" s="178"/>
      <c r="V13" s="155"/>
      <c r="W13" s="155"/>
      <c r="X13" s="155"/>
      <c r="Y13" s="155"/>
      <c r="Z13" s="95"/>
      <c r="AA13" s="2"/>
      <c r="AB13" s="3"/>
      <c r="AC13" s="3"/>
      <c r="AD13" s="186"/>
      <c r="AE13" s="95"/>
      <c r="AF13" s="95"/>
      <c r="AG13" s="95"/>
      <c r="AH13" s="95"/>
      <c r="AI13" s="95"/>
      <c r="AJ13" s="95"/>
      <c r="AK13" s="95"/>
      <c r="AL13" s="95"/>
      <c r="AM13" s="95"/>
      <c r="AN13" s="95"/>
      <c r="AO13" s="95"/>
      <c r="AP13" s="95"/>
      <c r="AQ13" s="95"/>
    </row>
    <row r="14" spans="1:43">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2"/>
      <c r="AB14" s="3"/>
      <c r="AC14" s="3"/>
      <c r="AD14" s="186"/>
      <c r="AE14" s="95"/>
      <c r="AF14" s="95"/>
      <c r="AG14" s="104" t="s">
        <v>112</v>
      </c>
      <c r="AH14" s="105"/>
      <c r="AI14" s="105"/>
      <c r="AJ14" s="143"/>
      <c r="AK14" s="144"/>
      <c r="AL14" s="95"/>
      <c r="AM14" s="95"/>
      <c r="AN14" s="95"/>
      <c r="AO14" s="95"/>
      <c r="AP14" s="95"/>
      <c r="AQ14" s="95"/>
    </row>
    <row r="15" spans="1:43">
      <c r="A15" s="96" t="s">
        <v>317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2"/>
      <c r="AB15" s="3"/>
      <c r="AC15" s="3"/>
      <c r="AD15" s="186"/>
      <c r="AE15" s="95"/>
      <c r="AF15" s="95"/>
      <c r="AG15" s="138" t="s">
        <v>26</v>
      </c>
      <c r="AH15" s="143"/>
      <c r="AI15" s="143"/>
      <c r="AJ15" s="143"/>
      <c r="AK15" s="144"/>
      <c r="AL15" s="95"/>
      <c r="AM15" s="95"/>
      <c r="AN15" s="95"/>
      <c r="AO15" s="95"/>
      <c r="AP15" s="95"/>
      <c r="AQ15" s="95"/>
    </row>
    <row r="16" spans="1:43">
      <c r="A16" s="49" t="s">
        <v>54</v>
      </c>
      <c r="B16" s="135"/>
      <c r="C16" s="135" t="s">
        <v>7</v>
      </c>
      <c r="D16" s="135"/>
      <c r="E16" s="138" t="s">
        <v>33</v>
      </c>
      <c r="F16" s="143"/>
      <c r="G16" s="143"/>
      <c r="H16" s="143"/>
      <c r="I16" s="143"/>
      <c r="J16" s="143"/>
      <c r="K16" s="143"/>
      <c r="L16" s="143"/>
      <c r="M16" s="143"/>
      <c r="N16" s="143"/>
      <c r="O16" s="143"/>
      <c r="P16" s="143"/>
      <c r="Q16" s="143"/>
      <c r="R16" s="143"/>
      <c r="S16" s="365" t="s">
        <v>57</v>
      </c>
      <c r="T16" s="366"/>
      <c r="U16" s="366"/>
      <c r="V16" s="367"/>
      <c r="W16" s="242"/>
      <c r="X16" s="242"/>
      <c r="Y16" s="242"/>
      <c r="Z16" s="95"/>
      <c r="AA16" s="2"/>
      <c r="AB16" s="3"/>
      <c r="AC16" s="3"/>
      <c r="AD16" s="186"/>
      <c r="AE16" s="95"/>
      <c r="AF16" s="95"/>
      <c r="AG16" s="157" t="s">
        <v>34</v>
      </c>
      <c r="AH16" s="119" t="s">
        <v>48</v>
      </c>
      <c r="AI16" s="119" t="s">
        <v>165</v>
      </c>
      <c r="AJ16" s="119" t="s">
        <v>211</v>
      </c>
      <c r="AK16" s="157" t="s">
        <v>1</v>
      </c>
      <c r="AL16" s="95"/>
      <c r="AM16" s="95"/>
      <c r="AN16" s="95"/>
      <c r="AO16" s="95"/>
      <c r="AP16" s="95"/>
      <c r="AQ16" s="95"/>
    </row>
    <row r="17" spans="1:43">
      <c r="A17" s="136" t="s">
        <v>43</v>
      </c>
      <c r="B17" s="135" t="s">
        <v>40</v>
      </c>
      <c r="C17" s="136" t="s">
        <v>46</v>
      </c>
      <c r="D17" s="136" t="s">
        <v>16</v>
      </c>
      <c r="E17" s="295"/>
      <c r="F17" s="175"/>
      <c r="G17" s="175"/>
      <c r="H17" s="175"/>
      <c r="I17" s="175"/>
      <c r="J17" s="175"/>
      <c r="K17" s="175"/>
      <c r="L17" s="175"/>
      <c r="M17" s="175"/>
      <c r="N17" s="175"/>
      <c r="O17" s="175"/>
      <c r="P17" s="175"/>
      <c r="Q17" s="175"/>
      <c r="R17" s="175"/>
      <c r="S17" s="149" t="s">
        <v>2</v>
      </c>
      <c r="T17" s="149" t="s">
        <v>31</v>
      </c>
      <c r="U17" s="149" t="s">
        <v>24</v>
      </c>
      <c r="V17" s="50" t="s">
        <v>66</v>
      </c>
      <c r="W17" s="55"/>
      <c r="X17" s="55"/>
      <c r="Y17" s="55"/>
      <c r="Z17" s="95"/>
      <c r="AA17" s="2"/>
      <c r="AB17" s="3"/>
      <c r="AC17" s="3"/>
      <c r="AD17" s="186"/>
      <c r="AE17" s="95"/>
      <c r="AF17" s="95"/>
      <c r="AG17" s="251" t="s">
        <v>49</v>
      </c>
      <c r="AH17" s="148" t="s">
        <v>49</v>
      </c>
      <c r="AI17" s="148" t="s">
        <v>49</v>
      </c>
      <c r="AJ17" s="251" t="s">
        <v>49</v>
      </c>
      <c r="AK17" s="251" t="s">
        <v>50</v>
      </c>
      <c r="AL17" s="95"/>
      <c r="AM17" s="95"/>
      <c r="AN17" s="95"/>
      <c r="AO17" s="95"/>
      <c r="AP17" s="95"/>
      <c r="AQ17" s="95"/>
    </row>
    <row r="18" spans="1:43">
      <c r="A18" s="357">
        <v>1</v>
      </c>
      <c r="B18" s="400" t="str">
        <f>DenStatus!C15</f>
        <v>Cast Iron Chef</v>
      </c>
      <c r="C18" s="357">
        <v>2</v>
      </c>
      <c r="D18" s="357">
        <v>3</v>
      </c>
      <c r="E18" s="136">
        <v>1</v>
      </c>
      <c r="F18" s="136">
        <v>2</v>
      </c>
      <c r="G18" s="136">
        <v>3</v>
      </c>
      <c r="H18" s="203"/>
      <c r="I18" s="203"/>
      <c r="J18" s="203"/>
      <c r="K18" s="203"/>
      <c r="L18" s="203"/>
      <c r="M18" s="203"/>
      <c r="N18" s="203"/>
      <c r="O18" s="203"/>
      <c r="P18" s="203"/>
      <c r="Q18" s="203"/>
      <c r="R18" s="203"/>
      <c r="S18" s="357">
        <f>COUNTA(E19:R19)</f>
        <v>0</v>
      </c>
      <c r="T18" s="357">
        <f>IF(SUM(AG18:AJ19)&gt;=AK18,1,0)</f>
        <v>0</v>
      </c>
      <c r="U18" s="377"/>
      <c r="V18" s="377"/>
      <c r="W18" s="244"/>
      <c r="X18" s="244"/>
      <c r="Y18" s="244"/>
      <c r="Z18" s="95"/>
      <c r="AA18" s="2"/>
      <c r="AB18" s="3"/>
      <c r="AC18" s="3"/>
      <c r="AD18" s="186"/>
      <c r="AE18" s="95"/>
      <c r="AF18" s="95"/>
      <c r="AG18" s="357">
        <f>IF(COUNTA(E19:F19)&gt;=2,1,0)</f>
        <v>0</v>
      </c>
      <c r="AH18" s="357"/>
      <c r="AI18" s="357"/>
      <c r="AJ18" s="357"/>
      <c r="AK18" s="357">
        <v>1</v>
      </c>
      <c r="AL18" s="95"/>
      <c r="AM18" s="95"/>
      <c r="AN18" s="95"/>
      <c r="AO18" s="95"/>
      <c r="AP18" s="95"/>
      <c r="AQ18" s="95"/>
    </row>
    <row r="19" spans="1:43" ht="13.5" thickBot="1">
      <c r="A19" s="394"/>
      <c r="B19" s="396"/>
      <c r="C19" s="394"/>
      <c r="D19" s="356"/>
      <c r="E19" s="179"/>
      <c r="F19" s="179"/>
      <c r="G19" s="179"/>
      <c r="H19" s="210"/>
      <c r="I19" s="210"/>
      <c r="J19" s="210"/>
      <c r="K19" s="210"/>
      <c r="L19" s="210"/>
      <c r="M19" s="210"/>
      <c r="N19" s="197"/>
      <c r="O19" s="197"/>
      <c r="P19" s="197"/>
      <c r="Q19" s="197"/>
      <c r="R19" s="197"/>
      <c r="S19" s="356"/>
      <c r="T19" s="356"/>
      <c r="U19" s="376"/>
      <c r="V19" s="376"/>
      <c r="W19" s="244"/>
      <c r="X19" s="244"/>
      <c r="Y19" s="244"/>
      <c r="Z19" s="95"/>
      <c r="AA19" s="2"/>
      <c r="AB19" s="3"/>
      <c r="AC19" s="3"/>
      <c r="AD19" s="186"/>
      <c r="AE19" s="95"/>
      <c r="AF19" s="95"/>
      <c r="AG19" s="343"/>
      <c r="AH19" s="343"/>
      <c r="AI19" s="343"/>
      <c r="AJ19" s="343"/>
      <c r="AK19" s="343"/>
      <c r="AL19" s="95"/>
      <c r="AM19" s="95"/>
      <c r="AN19" s="95"/>
      <c r="AO19" s="95"/>
      <c r="AP19" s="95"/>
      <c r="AQ19" s="95"/>
    </row>
    <row r="20" spans="1:43">
      <c r="A20" s="360">
        <f>A18+1</f>
        <v>2</v>
      </c>
      <c r="B20" s="390" t="str">
        <f>DenStatus!C16</f>
        <v>Duty to God &amp; You</v>
      </c>
      <c r="C20" s="342">
        <v>3</v>
      </c>
      <c r="D20" s="360">
        <v>4</v>
      </c>
      <c r="E20" s="180">
        <v>1</v>
      </c>
      <c r="F20" s="180">
        <v>2</v>
      </c>
      <c r="G20" s="180">
        <v>3</v>
      </c>
      <c r="H20" s="180">
        <v>4</v>
      </c>
      <c r="I20" s="200"/>
      <c r="J20" s="201"/>
      <c r="K20" s="201"/>
      <c r="L20" s="201"/>
      <c r="M20" s="201"/>
      <c r="N20" s="199"/>
      <c r="O20" s="199"/>
      <c r="P20" s="199"/>
      <c r="Q20" s="199"/>
      <c r="R20" s="199"/>
      <c r="S20" s="360">
        <f>COUNTA(E21:R21)</f>
        <v>0</v>
      </c>
      <c r="T20" s="360">
        <f>IF(SUM(AG20:AJ21)&gt;=AK20,1,0)</f>
        <v>0</v>
      </c>
      <c r="U20" s="375"/>
      <c r="V20" s="375"/>
      <c r="W20" s="244"/>
      <c r="X20" s="244"/>
      <c r="Y20" s="244"/>
      <c r="Z20" s="95"/>
      <c r="AA20" s="2"/>
      <c r="AB20" s="3"/>
      <c r="AC20" s="3"/>
      <c r="AD20" s="186"/>
      <c r="AE20" s="95"/>
      <c r="AF20" s="95"/>
      <c r="AG20" s="360">
        <f>IF(COUNTA(E21)&gt;=1,1,0)</f>
        <v>0</v>
      </c>
      <c r="AH20" s="360">
        <f>IF(COUNTA(F21:H21)&gt;=2,1,0)</f>
        <v>0</v>
      </c>
      <c r="AI20" s="360"/>
      <c r="AJ20" s="360"/>
      <c r="AK20" s="360">
        <v>2</v>
      </c>
      <c r="AL20" s="95"/>
      <c r="AM20" s="95"/>
      <c r="AN20" s="95"/>
      <c r="AO20" s="95"/>
      <c r="AP20" s="95"/>
      <c r="AQ20" s="95"/>
    </row>
    <row r="21" spans="1:43" ht="13.5" thickBot="1">
      <c r="A21" s="394"/>
      <c r="B21" s="396"/>
      <c r="C21" s="394"/>
      <c r="D21" s="356"/>
      <c r="E21" s="179"/>
      <c r="F21" s="179"/>
      <c r="G21" s="179"/>
      <c r="H21" s="179"/>
      <c r="I21" s="196"/>
      <c r="J21" s="197"/>
      <c r="K21" s="197"/>
      <c r="L21" s="197"/>
      <c r="M21" s="197"/>
      <c r="N21" s="197"/>
      <c r="O21" s="197"/>
      <c r="P21" s="197"/>
      <c r="Q21" s="197"/>
      <c r="R21" s="197"/>
      <c r="S21" s="394"/>
      <c r="T21" s="394"/>
      <c r="U21" s="376"/>
      <c r="V21" s="376"/>
      <c r="W21" s="244"/>
      <c r="X21" s="244"/>
      <c r="Y21" s="244"/>
      <c r="Z21" s="95"/>
      <c r="AA21" s="2"/>
      <c r="AB21" s="3"/>
      <c r="AC21" s="3"/>
      <c r="AD21" s="186"/>
      <c r="AE21" s="95"/>
      <c r="AF21" s="95"/>
      <c r="AG21" s="343"/>
      <c r="AH21" s="343"/>
      <c r="AI21" s="343"/>
      <c r="AJ21" s="343"/>
      <c r="AK21" s="343"/>
      <c r="AL21" s="95"/>
      <c r="AM21" s="95"/>
      <c r="AN21" s="95"/>
      <c r="AO21" s="95"/>
      <c r="AP21" s="95"/>
      <c r="AQ21" s="95"/>
    </row>
    <row r="22" spans="1:43">
      <c r="A22" s="360">
        <f>A20+1</f>
        <v>3</v>
      </c>
      <c r="B22" s="390" t="str">
        <f>DenStatus!C17</f>
        <v>First Responder</v>
      </c>
      <c r="C22" s="392" t="s">
        <v>318</v>
      </c>
      <c r="D22" s="360">
        <v>16</v>
      </c>
      <c r="E22" s="180">
        <v>1</v>
      </c>
      <c r="F22" s="180" t="s">
        <v>150</v>
      </c>
      <c r="G22" s="180" t="s">
        <v>151</v>
      </c>
      <c r="H22" s="180" t="s">
        <v>152</v>
      </c>
      <c r="I22" s="180" t="s">
        <v>153</v>
      </c>
      <c r="J22" s="182" t="s">
        <v>172</v>
      </c>
      <c r="K22" s="182">
        <v>3</v>
      </c>
      <c r="L22" s="182">
        <v>4</v>
      </c>
      <c r="M22" s="182" t="s">
        <v>200</v>
      </c>
      <c r="N22" s="182" t="s">
        <v>201</v>
      </c>
      <c r="O22" s="182" t="s">
        <v>202</v>
      </c>
      <c r="P22" s="182" t="s">
        <v>203</v>
      </c>
      <c r="Q22" s="182" t="s">
        <v>204</v>
      </c>
      <c r="R22" s="182" t="s">
        <v>205</v>
      </c>
      <c r="S22" s="360">
        <f>SUM(COUNTA(E23:R23)+COUNTA(E25:R25))</f>
        <v>0</v>
      </c>
      <c r="T22" s="360">
        <f>IF(AG22&gt;=1,(IF(SUM(AH22:AJ25)&gt;=5,1,0)),0)</f>
        <v>0</v>
      </c>
      <c r="U22" s="340"/>
      <c r="V22" s="375"/>
      <c r="W22" s="244"/>
      <c r="X22" s="244"/>
      <c r="Y22" s="244"/>
      <c r="Z22" s="95"/>
      <c r="AA22" s="2"/>
      <c r="AB22" s="3"/>
      <c r="AC22" s="3"/>
      <c r="AD22" s="186"/>
      <c r="AE22" s="95"/>
      <c r="AF22" s="95"/>
      <c r="AG22" s="360">
        <f>IF(COUNTA(E23)&gt;=1,1,0)</f>
        <v>0</v>
      </c>
      <c r="AH22" s="360">
        <f>IF(COUNTA(F23:J23)&gt;=5,1,0)</f>
        <v>0</v>
      </c>
      <c r="AI22" s="360">
        <f>COUNTA(K23:L23)+COUNTA(H25:J25)</f>
        <v>0</v>
      </c>
      <c r="AJ22" s="360">
        <f>IF((COUNTA(M23:R23)+COUNTA(E25:G25))&gt;=5,1,0)</f>
        <v>0</v>
      </c>
      <c r="AK22" s="360">
        <v>6</v>
      </c>
      <c r="AL22" s="95"/>
      <c r="AM22" s="95"/>
      <c r="AN22" s="95"/>
      <c r="AO22" s="95"/>
      <c r="AP22" s="95"/>
      <c r="AQ22" s="95"/>
    </row>
    <row r="23" spans="1:43" ht="13.5" thickBot="1">
      <c r="A23" s="389"/>
      <c r="B23" s="391"/>
      <c r="C23" s="389"/>
      <c r="D23" s="344"/>
      <c r="E23" s="179"/>
      <c r="F23" s="179"/>
      <c r="G23" s="179"/>
      <c r="H23" s="179"/>
      <c r="I23" s="179"/>
      <c r="J23" s="179"/>
      <c r="K23" s="179"/>
      <c r="L23" s="179"/>
      <c r="M23" s="179"/>
      <c r="N23" s="179"/>
      <c r="O23" s="179"/>
      <c r="P23" s="179"/>
      <c r="Q23" s="179"/>
      <c r="R23" s="179"/>
      <c r="S23" s="389"/>
      <c r="T23" s="389"/>
      <c r="U23" s="393"/>
      <c r="V23" s="393"/>
      <c r="W23" s="244"/>
      <c r="X23" s="244"/>
      <c r="Y23" s="244"/>
      <c r="Z23" s="95"/>
      <c r="AA23" s="2"/>
      <c r="AB23" s="3"/>
      <c r="AC23" s="3"/>
      <c r="AD23" s="186"/>
      <c r="AE23" s="95"/>
      <c r="AF23" s="95"/>
      <c r="AG23" s="328"/>
      <c r="AH23" s="328"/>
      <c r="AI23" s="328"/>
      <c r="AJ23" s="328"/>
      <c r="AK23" s="328"/>
      <c r="AL23" s="95"/>
      <c r="AM23" s="95"/>
      <c r="AN23" s="95"/>
      <c r="AO23" s="95"/>
      <c r="AP23" s="95"/>
      <c r="AQ23" s="95"/>
    </row>
    <row r="24" spans="1:43">
      <c r="A24" s="344"/>
      <c r="B24" s="346"/>
      <c r="C24" s="344"/>
      <c r="D24" s="344"/>
      <c r="E24" s="53" t="s">
        <v>206</v>
      </c>
      <c r="F24" s="53" t="s">
        <v>207</v>
      </c>
      <c r="G24" s="53" t="s">
        <v>208</v>
      </c>
      <c r="H24" s="53">
        <v>6</v>
      </c>
      <c r="I24" s="53">
        <v>7</v>
      </c>
      <c r="J24" s="53">
        <v>8</v>
      </c>
      <c r="K24" s="201"/>
      <c r="L24" s="201"/>
      <c r="M24" s="201"/>
      <c r="N24" s="201"/>
      <c r="O24" s="201"/>
      <c r="P24" s="201"/>
      <c r="Q24" s="201"/>
      <c r="R24" s="55"/>
      <c r="S24" s="344"/>
      <c r="T24" s="344"/>
      <c r="U24" s="328"/>
      <c r="V24" s="328"/>
      <c r="W24" s="245"/>
      <c r="X24" s="245"/>
      <c r="Y24" s="245"/>
      <c r="Z24" s="95"/>
      <c r="AA24" s="2"/>
      <c r="AB24" s="3"/>
      <c r="AC24" s="3"/>
      <c r="AD24" s="186"/>
      <c r="AE24" s="95"/>
      <c r="AF24" s="95"/>
      <c r="AG24" s="328"/>
      <c r="AH24" s="328"/>
      <c r="AI24" s="328"/>
      <c r="AJ24" s="328"/>
      <c r="AK24" s="328"/>
      <c r="AL24" s="95"/>
      <c r="AM24" s="95"/>
      <c r="AN24" s="95"/>
      <c r="AO24" s="95"/>
      <c r="AP24" s="95"/>
      <c r="AQ24" s="95"/>
    </row>
    <row r="25" spans="1:43" ht="13.5" thickBot="1">
      <c r="A25" s="356"/>
      <c r="B25" s="387"/>
      <c r="C25" s="356"/>
      <c r="D25" s="356"/>
      <c r="E25" s="179"/>
      <c r="F25" s="179"/>
      <c r="G25" s="179"/>
      <c r="H25" s="179"/>
      <c r="I25" s="179"/>
      <c r="J25" s="179"/>
      <c r="K25" s="210"/>
      <c r="L25" s="210"/>
      <c r="M25" s="210"/>
      <c r="N25" s="210"/>
      <c r="O25" s="210"/>
      <c r="P25" s="210"/>
      <c r="Q25" s="210"/>
      <c r="R25" s="55"/>
      <c r="S25" s="356"/>
      <c r="T25" s="356"/>
      <c r="U25" s="343"/>
      <c r="V25" s="343"/>
      <c r="W25" s="245"/>
      <c r="X25" s="245"/>
      <c r="Y25" s="245"/>
      <c r="Z25" s="95"/>
      <c r="AA25" s="2"/>
      <c r="AB25" s="3"/>
      <c r="AC25" s="3"/>
      <c r="AD25" s="186"/>
      <c r="AE25" s="95"/>
      <c r="AF25" s="95"/>
      <c r="AG25" s="343"/>
      <c r="AH25" s="343"/>
      <c r="AI25" s="343"/>
      <c r="AJ25" s="343"/>
      <c r="AK25" s="343"/>
      <c r="AL25" s="95"/>
      <c r="AM25" s="95"/>
      <c r="AN25" s="95"/>
      <c r="AO25" s="95"/>
      <c r="AP25" s="95"/>
      <c r="AQ25" s="95"/>
    </row>
    <row r="26" spans="1:43" ht="12.75" customHeight="1">
      <c r="A26" s="360">
        <f>A22+1</f>
        <v>4</v>
      </c>
      <c r="B26" s="401" t="str">
        <f>DenStatus!C18</f>
        <v>Stronger, Faster, Higher</v>
      </c>
      <c r="C26" s="360">
        <v>9</v>
      </c>
      <c r="D26" s="360">
        <v>11</v>
      </c>
      <c r="E26" s="180">
        <v>1</v>
      </c>
      <c r="F26" s="180" t="s">
        <v>150</v>
      </c>
      <c r="G26" s="180" t="s">
        <v>151</v>
      </c>
      <c r="H26" s="180" t="s">
        <v>152</v>
      </c>
      <c r="I26" s="180" t="s">
        <v>153</v>
      </c>
      <c r="J26" s="180" t="s">
        <v>172</v>
      </c>
      <c r="K26" s="182" t="s">
        <v>173</v>
      </c>
      <c r="L26" s="182">
        <v>3</v>
      </c>
      <c r="M26" s="182">
        <v>4</v>
      </c>
      <c r="N26" s="182">
        <v>5</v>
      </c>
      <c r="O26" s="182">
        <v>6</v>
      </c>
      <c r="P26" s="201"/>
      <c r="Q26" s="201"/>
      <c r="R26" s="201"/>
      <c r="S26" s="360">
        <f>COUNTA(E27:R27)</f>
        <v>0</v>
      </c>
      <c r="T26" s="360">
        <f>IF(SUM(AG26:AJ27)&gt;=AK26,1,0)</f>
        <v>0</v>
      </c>
      <c r="U26" s="375"/>
      <c r="V26" s="375"/>
      <c r="W26" s="244"/>
      <c r="X26" s="244"/>
      <c r="Y26" s="244"/>
      <c r="Z26" s="95"/>
      <c r="AA26" s="2"/>
      <c r="AB26" s="3"/>
      <c r="AC26" s="3"/>
      <c r="AD26" s="186"/>
      <c r="AE26" s="95"/>
      <c r="AF26" s="95"/>
      <c r="AG26" s="360">
        <f>IF(COUNTA(E27:L27)&gt;=8,1,0)</f>
        <v>0</v>
      </c>
      <c r="AH26" s="360">
        <f>IF(COUNTA(M27:O27)&gt;=1,1,0)</f>
        <v>0</v>
      </c>
      <c r="AI26" s="360"/>
      <c r="AJ26" s="360"/>
      <c r="AK26" s="360">
        <v>2</v>
      </c>
      <c r="AL26" s="95"/>
      <c r="AM26" s="95"/>
      <c r="AN26" s="95"/>
      <c r="AO26" s="95"/>
      <c r="AP26" s="95"/>
      <c r="AQ26" s="95"/>
    </row>
    <row r="27" spans="1:43" ht="13.5" thickBot="1">
      <c r="A27" s="356"/>
      <c r="B27" s="387"/>
      <c r="C27" s="356"/>
      <c r="D27" s="356"/>
      <c r="E27" s="183"/>
      <c r="F27" s="183"/>
      <c r="G27" s="183"/>
      <c r="H27" s="183"/>
      <c r="I27" s="183"/>
      <c r="J27" s="183"/>
      <c r="K27" s="183"/>
      <c r="L27" s="183"/>
      <c r="M27" s="183"/>
      <c r="N27" s="183"/>
      <c r="O27" s="183"/>
      <c r="P27" s="205"/>
      <c r="Q27" s="205"/>
      <c r="R27" s="205"/>
      <c r="S27" s="356"/>
      <c r="T27" s="356"/>
      <c r="U27" s="376"/>
      <c r="V27" s="376"/>
      <c r="W27" s="244"/>
      <c r="X27" s="244"/>
      <c r="Y27" s="244"/>
      <c r="Z27" s="95"/>
      <c r="AA27" s="2"/>
      <c r="AB27" s="3"/>
      <c r="AC27" s="3"/>
      <c r="AD27" s="186"/>
      <c r="AE27" s="95"/>
      <c r="AF27" s="95"/>
      <c r="AG27" s="343"/>
      <c r="AH27" s="343"/>
      <c r="AI27" s="343"/>
      <c r="AJ27" s="343"/>
      <c r="AK27" s="343"/>
      <c r="AL27" s="95"/>
      <c r="AM27" s="95"/>
      <c r="AN27" s="95"/>
      <c r="AO27" s="95"/>
      <c r="AP27" s="95"/>
      <c r="AQ27" s="95"/>
    </row>
    <row r="28" spans="1:43">
      <c r="A28" s="360">
        <f>A26+1</f>
        <v>5</v>
      </c>
      <c r="B28" s="390" t="str">
        <f>DenStatus!C19</f>
        <v>Webelos Walkabout</v>
      </c>
      <c r="C28" s="360">
        <v>5</v>
      </c>
      <c r="D28" s="360">
        <v>6</v>
      </c>
      <c r="E28" s="263">
        <v>1</v>
      </c>
      <c r="F28" s="263">
        <v>2</v>
      </c>
      <c r="G28" s="263">
        <v>3</v>
      </c>
      <c r="H28" s="263">
        <v>4</v>
      </c>
      <c r="I28" s="263">
        <v>5</v>
      </c>
      <c r="J28" s="263">
        <v>6</v>
      </c>
      <c r="K28" s="296"/>
      <c r="L28" s="207"/>
      <c r="M28" s="207"/>
      <c r="N28" s="207"/>
      <c r="O28" s="207"/>
      <c r="P28" s="207"/>
      <c r="Q28" s="207"/>
      <c r="R28" s="207"/>
      <c r="S28" s="360">
        <f>COUNTA(E29:R29)</f>
        <v>0</v>
      </c>
      <c r="T28" s="360">
        <f>IF(SUM(AG28:AJ29)&gt;=AK28,1,0)</f>
        <v>0</v>
      </c>
      <c r="U28" s="375"/>
      <c r="V28" s="375"/>
      <c r="W28" s="244"/>
      <c r="X28" s="244"/>
      <c r="Y28" s="244"/>
      <c r="Z28" s="95"/>
      <c r="AA28" s="2"/>
      <c r="AB28" s="3"/>
      <c r="AC28" s="3"/>
      <c r="AD28" s="186"/>
      <c r="AE28" s="95"/>
      <c r="AF28" s="95"/>
      <c r="AG28" s="360">
        <f>IF(COUNTA(E29:H29)&gt;=4,1,0)</f>
        <v>0</v>
      </c>
      <c r="AH28" s="360">
        <f>IF(COUNTA(I29:J29)&gt;=1,1,0)</f>
        <v>0</v>
      </c>
      <c r="AI28" s="360"/>
      <c r="AJ28" s="360"/>
      <c r="AK28" s="360">
        <v>2</v>
      </c>
      <c r="AL28" s="95"/>
      <c r="AM28" s="95"/>
      <c r="AN28" s="95"/>
      <c r="AO28" s="95"/>
      <c r="AP28" s="95"/>
      <c r="AQ28" s="95"/>
    </row>
    <row r="29" spans="1:43" ht="13.5" thickBot="1">
      <c r="A29" s="356"/>
      <c r="B29" s="387"/>
      <c r="C29" s="356"/>
      <c r="D29" s="356"/>
      <c r="E29" s="183"/>
      <c r="F29" s="183"/>
      <c r="G29" s="183"/>
      <c r="H29" s="183"/>
      <c r="I29" s="183"/>
      <c r="J29" s="183"/>
      <c r="K29" s="196"/>
      <c r="L29" s="197"/>
      <c r="M29" s="197"/>
      <c r="N29" s="197"/>
      <c r="O29" s="197"/>
      <c r="P29" s="197"/>
      <c r="Q29" s="197"/>
      <c r="R29" s="197"/>
      <c r="S29" s="356"/>
      <c r="T29" s="356"/>
      <c r="U29" s="376"/>
      <c r="V29" s="376"/>
      <c r="W29" s="244"/>
      <c r="X29" s="244"/>
      <c r="Y29" s="244"/>
      <c r="Z29" s="95"/>
      <c r="AA29" s="4"/>
      <c r="AB29" s="3"/>
      <c r="AC29" s="3"/>
      <c r="AD29" s="186"/>
      <c r="AE29" s="95"/>
      <c r="AF29" s="95"/>
      <c r="AG29" s="343"/>
      <c r="AH29" s="343"/>
      <c r="AI29" s="343"/>
      <c r="AJ29" s="343"/>
      <c r="AK29" s="343"/>
      <c r="AL29" s="95"/>
      <c r="AM29" s="95"/>
      <c r="AN29" s="95"/>
      <c r="AO29" s="95"/>
      <c r="AP29" s="95"/>
      <c r="AQ29" s="95"/>
    </row>
    <row r="30" spans="1:43">
      <c r="A30" s="184"/>
      <c r="B30" s="262" t="s">
        <v>236</v>
      </c>
      <c r="C30" s="149">
        <f>IF(SUM(T18:T29)&gt;=5,"X",0)</f>
        <v>0</v>
      </c>
      <c r="D30" s="223" t="s">
        <v>284</v>
      </c>
      <c r="E30" s="152"/>
      <c r="F30" s="152"/>
      <c r="G30" s="152"/>
      <c r="H30" s="152"/>
      <c r="I30" s="152"/>
      <c r="J30" s="152"/>
      <c r="K30" s="152"/>
      <c r="L30" s="152"/>
      <c r="M30" s="152"/>
      <c r="N30" s="152"/>
      <c r="O30" s="152"/>
      <c r="P30" s="152"/>
      <c r="Q30" s="152"/>
      <c r="R30" s="152"/>
      <c r="S30" s="152"/>
      <c r="T30" s="152"/>
      <c r="U30" s="176"/>
      <c r="V30" s="155"/>
      <c r="W30" s="155"/>
      <c r="X30" s="155"/>
      <c r="Y30" s="155"/>
      <c r="Z30" s="95"/>
      <c r="AA30" s="2"/>
      <c r="AB30" s="3"/>
      <c r="AC30" s="3"/>
      <c r="AD30" s="186"/>
      <c r="AE30" s="95"/>
      <c r="AF30" s="95"/>
      <c r="AG30" s="95"/>
      <c r="AH30" s="95"/>
      <c r="AI30" s="95"/>
      <c r="AJ30" s="95"/>
      <c r="AK30" s="95"/>
      <c r="AL30" s="95"/>
      <c r="AM30" s="95"/>
      <c r="AN30" s="95"/>
      <c r="AO30" s="95"/>
      <c r="AP30" s="95"/>
      <c r="AQ30" s="95"/>
    </row>
    <row r="31" spans="1:43">
      <c r="A31" s="95"/>
      <c r="B31" s="106"/>
      <c r="C31" s="152"/>
      <c r="D31" s="145"/>
      <c r="E31" s="145"/>
      <c r="F31" s="145"/>
      <c r="G31" s="145"/>
      <c r="H31" s="145"/>
      <c r="I31" s="145"/>
      <c r="J31" s="145"/>
      <c r="K31" s="145"/>
      <c r="L31" s="145"/>
      <c r="M31" s="145"/>
      <c r="N31" s="145"/>
      <c r="O31" s="145"/>
      <c r="P31" s="145"/>
      <c r="Q31" s="145"/>
      <c r="R31" s="145"/>
      <c r="S31" s="95"/>
      <c r="T31" s="95"/>
      <c r="U31" s="95"/>
      <c r="V31" s="95"/>
      <c r="W31" s="95"/>
      <c r="X31" s="95"/>
      <c r="Y31" s="95"/>
      <c r="Z31" s="95"/>
      <c r="AA31" s="2"/>
      <c r="AB31" s="3"/>
      <c r="AC31" s="3"/>
      <c r="AD31" s="186"/>
      <c r="AE31" s="95"/>
      <c r="AF31" s="95"/>
      <c r="AG31" s="253" t="s">
        <v>215</v>
      </c>
      <c r="AH31" s="309"/>
      <c r="AI31" s="309"/>
      <c r="AJ31" s="305"/>
      <c r="AK31" s="306"/>
      <c r="AL31" s="95"/>
      <c r="AM31" s="95"/>
      <c r="AN31" s="95"/>
      <c r="AO31" s="95"/>
      <c r="AP31" s="95"/>
      <c r="AQ31" s="95"/>
    </row>
    <row r="32" spans="1:43">
      <c r="A32" s="102" t="s">
        <v>110</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2"/>
      <c r="AB32" s="3"/>
      <c r="AC32" s="3"/>
      <c r="AD32" s="186"/>
      <c r="AE32" s="95"/>
      <c r="AF32" s="95"/>
      <c r="AG32" s="184" t="s">
        <v>26</v>
      </c>
      <c r="AH32" s="307"/>
      <c r="AI32" s="307"/>
      <c r="AJ32" s="307"/>
      <c r="AK32" s="308"/>
      <c r="AL32" s="95"/>
      <c r="AM32" s="95"/>
      <c r="AN32" s="95"/>
      <c r="AO32" s="95"/>
      <c r="AP32" s="95"/>
      <c r="AQ32" s="95"/>
    </row>
    <row r="33" spans="1:43">
      <c r="A33" s="135" t="s">
        <v>5</v>
      </c>
      <c r="B33" s="135"/>
      <c r="C33" s="135" t="s">
        <v>7</v>
      </c>
      <c r="D33" s="135"/>
      <c r="E33" s="174" t="s">
        <v>33</v>
      </c>
      <c r="F33" s="143"/>
      <c r="G33" s="143"/>
      <c r="H33" s="143"/>
      <c r="I33" s="143"/>
      <c r="J33" s="143"/>
      <c r="K33" s="143"/>
      <c r="L33" s="143"/>
      <c r="M33" s="143"/>
      <c r="N33" s="143"/>
      <c r="O33" s="143"/>
      <c r="P33" s="143"/>
      <c r="Q33" s="143"/>
      <c r="R33" s="143"/>
      <c r="S33" s="406" t="s">
        <v>4</v>
      </c>
      <c r="T33" s="366"/>
      <c r="U33" s="366"/>
      <c r="V33" s="367"/>
      <c r="W33" s="242"/>
      <c r="X33" s="242"/>
      <c r="Y33" s="242"/>
      <c r="Z33" s="95"/>
      <c r="AA33" s="4"/>
      <c r="AB33" s="3"/>
      <c r="AC33" s="3"/>
      <c r="AD33" s="186"/>
      <c r="AE33" s="95"/>
      <c r="AF33" s="95"/>
      <c r="AG33" s="157" t="s">
        <v>34</v>
      </c>
      <c r="AH33" s="119" t="s">
        <v>48</v>
      </c>
      <c r="AI33" s="119" t="s">
        <v>165</v>
      </c>
      <c r="AJ33" s="119" t="s">
        <v>211</v>
      </c>
      <c r="AK33" s="157" t="s">
        <v>1</v>
      </c>
      <c r="AL33" s="95"/>
      <c r="AM33" s="95"/>
      <c r="AN33" s="95"/>
      <c r="AO33" s="95"/>
      <c r="AP33" s="95"/>
      <c r="AQ33" s="95"/>
    </row>
    <row r="34" spans="1:43">
      <c r="A34" s="136" t="s">
        <v>43</v>
      </c>
      <c r="B34" s="135" t="s">
        <v>40</v>
      </c>
      <c r="C34" s="136" t="s">
        <v>46</v>
      </c>
      <c r="D34" s="146" t="s">
        <v>16</v>
      </c>
      <c r="E34" s="154">
        <v>1</v>
      </c>
      <c r="F34" s="295"/>
      <c r="G34" s="175"/>
      <c r="H34" s="175"/>
      <c r="I34" s="175"/>
      <c r="J34" s="175"/>
      <c r="K34" s="175"/>
      <c r="L34" s="175"/>
      <c r="M34" s="175"/>
      <c r="N34" s="175"/>
      <c r="O34" s="175"/>
      <c r="P34" s="175"/>
      <c r="Q34" s="175"/>
      <c r="R34" s="175"/>
      <c r="S34" s="136" t="s">
        <v>2</v>
      </c>
      <c r="T34" s="136" t="s">
        <v>31</v>
      </c>
      <c r="U34" s="136" t="s">
        <v>24</v>
      </c>
      <c r="V34" s="50" t="s">
        <v>66</v>
      </c>
      <c r="W34" s="55"/>
      <c r="X34" s="55"/>
      <c r="Y34" s="55"/>
      <c r="Z34" s="95"/>
      <c r="AA34" s="4"/>
      <c r="AB34" s="3"/>
      <c r="AC34" s="3"/>
      <c r="AD34" s="186"/>
      <c r="AE34" s="95"/>
      <c r="AF34" s="95"/>
      <c r="AG34" s="251" t="s">
        <v>49</v>
      </c>
      <c r="AH34" s="148" t="s">
        <v>49</v>
      </c>
      <c r="AI34" s="148" t="s">
        <v>49</v>
      </c>
      <c r="AJ34" s="251" t="s">
        <v>49</v>
      </c>
      <c r="AK34" s="251" t="s">
        <v>50</v>
      </c>
      <c r="AL34" s="95"/>
      <c r="AM34" s="95"/>
      <c r="AN34" s="95"/>
      <c r="AO34" s="95"/>
      <c r="AP34" s="95"/>
      <c r="AQ34" s="95"/>
    </row>
    <row r="35" spans="1:43" ht="25.5">
      <c r="A35" s="137">
        <v>1</v>
      </c>
      <c r="B35" s="150" t="str">
        <f>DenStatus!C23</f>
        <v>Be Active Den Member for 3 months</v>
      </c>
      <c r="C35" s="137">
        <v>1</v>
      </c>
      <c r="D35" s="151">
        <v>1</v>
      </c>
      <c r="E35" s="158"/>
      <c r="F35" s="151"/>
      <c r="G35" s="208"/>
      <c r="H35" s="208"/>
      <c r="I35" s="208"/>
      <c r="J35" s="208"/>
      <c r="K35" s="208"/>
      <c r="L35" s="208"/>
      <c r="M35" s="208"/>
      <c r="N35" s="208"/>
      <c r="O35" s="208"/>
      <c r="P35" s="208"/>
      <c r="Q35" s="208"/>
      <c r="R35" s="208"/>
      <c r="S35" s="136">
        <f>COUNTA(E35:R35)</f>
        <v>0</v>
      </c>
      <c r="T35" s="136">
        <f>IF(SUM(AG35:AJ35)&gt;=AK35,1,0)</f>
        <v>0</v>
      </c>
      <c r="U35" s="187"/>
      <c r="V35" s="188"/>
      <c r="W35" s="246"/>
      <c r="X35" s="246"/>
      <c r="Y35" s="246"/>
      <c r="Z35" s="95"/>
      <c r="AA35" s="2"/>
      <c r="AB35" s="3"/>
      <c r="AC35" s="3"/>
      <c r="AD35" s="186"/>
      <c r="AE35" s="95"/>
      <c r="AF35" s="95"/>
      <c r="AG35" s="137">
        <f>IF(S35&gt;=C35,1,0)</f>
        <v>0</v>
      </c>
      <c r="AH35" s="137"/>
      <c r="AI35" s="137"/>
      <c r="AJ35" s="137"/>
      <c r="AK35" s="137">
        <v>1</v>
      </c>
      <c r="AL35" s="95"/>
      <c r="AM35" s="95"/>
      <c r="AN35" s="95"/>
      <c r="AO35" s="95"/>
      <c r="AP35" s="95"/>
      <c r="AQ35" s="95"/>
    </row>
    <row r="36" spans="1:43">
      <c r="A36" s="136">
        <v>2</v>
      </c>
      <c r="B36" s="135" t="str">
        <f>DenStatus!C24</f>
        <v>Child Protection</v>
      </c>
      <c r="C36" s="136">
        <v>1</v>
      </c>
      <c r="D36" s="295">
        <v>1</v>
      </c>
      <c r="E36" s="5"/>
      <c r="F36" s="295"/>
      <c r="G36" s="175"/>
      <c r="H36" s="175"/>
      <c r="I36" s="175"/>
      <c r="J36" s="175"/>
      <c r="K36" s="175"/>
      <c r="L36" s="175"/>
      <c r="M36" s="175"/>
      <c r="N36" s="175"/>
      <c r="O36" s="175"/>
      <c r="P36" s="175"/>
      <c r="Q36" s="175"/>
      <c r="R36" s="175"/>
      <c r="S36" s="136">
        <f>COUNTA(E36:R36)</f>
        <v>0</v>
      </c>
      <c r="T36" s="136">
        <f>IF(SUM(AG36:AJ36)&gt;=AK36,1,0)</f>
        <v>0</v>
      </c>
      <c r="U36" s="186"/>
      <c r="V36" s="186"/>
      <c r="W36" s="247"/>
      <c r="X36" s="247"/>
      <c r="Y36" s="247"/>
      <c r="Z36" s="95"/>
      <c r="AA36" s="2"/>
      <c r="AB36" s="3"/>
      <c r="AC36" s="3"/>
      <c r="AD36" s="186"/>
      <c r="AE36" s="95"/>
      <c r="AF36" s="95"/>
      <c r="AG36" s="136">
        <f>IF(S36&gt;=C36,1,0)</f>
        <v>0</v>
      </c>
      <c r="AH36" s="136"/>
      <c r="AI36" s="136"/>
      <c r="AJ36" s="136"/>
      <c r="AK36" s="136">
        <v>1</v>
      </c>
      <c r="AL36" s="95"/>
      <c r="AM36" s="95"/>
      <c r="AN36" s="95"/>
      <c r="AO36" s="95"/>
      <c r="AP36" s="95"/>
      <c r="AQ36" s="95"/>
    </row>
    <row r="37" spans="1:43" ht="13.5" thickBot="1">
      <c r="A37" s="258">
        <v>3</v>
      </c>
      <c r="B37" s="185" t="str">
        <f>DenStatus!C25</f>
        <v>Cyber Chip</v>
      </c>
      <c r="C37" s="258">
        <v>1</v>
      </c>
      <c r="D37" s="259">
        <v>1</v>
      </c>
      <c r="E37" s="179"/>
      <c r="F37" s="259"/>
      <c r="G37" s="260"/>
      <c r="H37" s="260"/>
      <c r="I37" s="260"/>
      <c r="J37" s="260"/>
      <c r="K37" s="260"/>
      <c r="L37" s="260"/>
      <c r="M37" s="260"/>
      <c r="N37" s="260"/>
      <c r="O37" s="260"/>
      <c r="P37" s="260"/>
      <c r="Q37" s="260"/>
      <c r="R37" s="260"/>
      <c r="S37" s="258">
        <f>COUNTA(E37:R37)</f>
        <v>0</v>
      </c>
      <c r="T37" s="258">
        <f>IF(SUM(AG37:AJ37)&gt;=AK37,1,0)</f>
        <v>0</v>
      </c>
      <c r="U37" s="264"/>
      <c r="V37" s="264"/>
      <c r="W37" s="247"/>
      <c r="X37" s="247"/>
      <c r="Y37" s="247"/>
      <c r="Z37" s="95"/>
      <c r="AA37" s="2"/>
      <c r="AB37" s="3"/>
      <c r="AC37" s="3"/>
      <c r="AD37" s="186"/>
      <c r="AE37" s="95"/>
      <c r="AF37" s="95"/>
      <c r="AG37" s="136">
        <f>IF(S37&gt;=C37,1,0)</f>
        <v>0</v>
      </c>
      <c r="AH37" s="136"/>
      <c r="AI37" s="136"/>
      <c r="AJ37" s="136"/>
      <c r="AK37" s="136">
        <v>1</v>
      </c>
      <c r="AL37" s="95"/>
      <c r="AM37" s="95"/>
      <c r="AN37" s="95"/>
      <c r="AO37" s="95"/>
      <c r="AP37" s="95"/>
      <c r="AQ37" s="95"/>
    </row>
    <row r="38" spans="1:43">
      <c r="A38" s="184"/>
      <c r="B38" s="262" t="s">
        <v>237</v>
      </c>
      <c r="C38" s="149">
        <f>IF(SUM(T35:T37)&gt;=3,"X",0)</f>
        <v>0</v>
      </c>
      <c r="D38" s="223" t="s">
        <v>284</v>
      </c>
      <c r="E38" s="145"/>
      <c r="F38" s="152"/>
      <c r="G38" s="152"/>
      <c r="H38" s="152"/>
      <c r="I38" s="152"/>
      <c r="J38" s="152"/>
      <c r="K38" s="152"/>
      <c r="L38" s="152"/>
      <c r="M38" s="152"/>
      <c r="N38" s="152"/>
      <c r="O38" s="152"/>
      <c r="P38" s="152"/>
      <c r="Q38" s="152"/>
      <c r="R38" s="152"/>
      <c r="S38" s="152"/>
      <c r="T38" s="152"/>
      <c r="U38" s="178"/>
      <c r="V38" s="155"/>
      <c r="W38" s="155"/>
      <c r="X38" s="155"/>
      <c r="Y38" s="155"/>
      <c r="Z38" s="95"/>
      <c r="AA38" s="32"/>
      <c r="AB38" s="213"/>
      <c r="AC38" s="213"/>
      <c r="AD38" s="13"/>
      <c r="AE38" s="95"/>
      <c r="AF38" s="95"/>
      <c r="AG38" s="95"/>
      <c r="AH38" s="95"/>
      <c r="AI38" s="95"/>
      <c r="AJ38" s="95"/>
      <c r="AK38" s="95"/>
      <c r="AL38" s="95"/>
      <c r="AM38" s="95"/>
      <c r="AN38" s="95"/>
      <c r="AO38" s="95"/>
      <c r="AP38" s="95"/>
      <c r="AQ38" s="95"/>
    </row>
    <row r="39" spans="1:43" s="214" customForma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32"/>
      <c r="AB39" s="213"/>
      <c r="AC39" s="213"/>
      <c r="AD39" s="13"/>
      <c r="AE39" s="91"/>
      <c r="AF39" s="91"/>
      <c r="AG39" s="253" t="s">
        <v>209</v>
      </c>
      <c r="AH39" s="309"/>
      <c r="AI39" s="309"/>
      <c r="AJ39" s="309"/>
      <c r="AK39" s="93"/>
      <c r="AL39" s="91"/>
      <c r="AM39" s="91"/>
      <c r="AN39" s="91"/>
      <c r="AO39" s="91"/>
      <c r="AP39" s="91"/>
      <c r="AQ39" s="91"/>
    </row>
    <row r="40" spans="1:43" s="214" customFormat="1">
      <c r="A40" s="96" t="s">
        <v>210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32"/>
      <c r="AB40" s="213"/>
      <c r="AC40" s="213"/>
      <c r="AD40" s="13"/>
      <c r="AE40" s="91"/>
      <c r="AF40" s="91"/>
      <c r="AG40" s="220" t="s">
        <v>26</v>
      </c>
      <c r="AH40" s="310"/>
      <c r="AI40" s="310"/>
      <c r="AJ40" s="310"/>
      <c r="AK40" s="311"/>
      <c r="AL40" s="91"/>
      <c r="AM40" s="91"/>
      <c r="AN40" s="91"/>
      <c r="AO40" s="91"/>
      <c r="AP40" s="91"/>
      <c r="AQ40" s="91"/>
    </row>
    <row r="41" spans="1:43" s="214" customFormat="1">
      <c r="A41" s="49" t="s">
        <v>54</v>
      </c>
      <c r="B41" s="49"/>
      <c r="C41" s="49" t="s">
        <v>7</v>
      </c>
      <c r="D41" s="49"/>
      <c r="E41" s="104" t="s">
        <v>33</v>
      </c>
      <c r="F41" s="105"/>
      <c r="G41" s="105"/>
      <c r="H41" s="105"/>
      <c r="I41" s="105"/>
      <c r="J41" s="105"/>
      <c r="K41" s="105"/>
      <c r="L41" s="105"/>
      <c r="M41" s="105"/>
      <c r="N41" s="105"/>
      <c r="O41" s="105"/>
      <c r="P41" s="105"/>
      <c r="Q41" s="105"/>
      <c r="R41" s="105"/>
      <c r="S41" s="365" t="s">
        <v>57</v>
      </c>
      <c r="T41" s="366"/>
      <c r="U41" s="366"/>
      <c r="V41" s="367"/>
      <c r="W41" s="242"/>
      <c r="X41" s="242"/>
      <c r="Y41" s="242"/>
      <c r="Z41" s="91"/>
      <c r="AA41" s="32"/>
      <c r="AB41" s="213"/>
      <c r="AC41" s="213"/>
      <c r="AD41" s="13"/>
      <c r="AE41" s="91"/>
      <c r="AF41" s="91"/>
      <c r="AG41" s="119" t="s">
        <v>34</v>
      </c>
      <c r="AH41" s="119" t="s">
        <v>48</v>
      </c>
      <c r="AI41" s="119" t="s">
        <v>165</v>
      </c>
      <c r="AJ41" s="119" t="s">
        <v>211</v>
      </c>
      <c r="AK41" s="119" t="s">
        <v>1</v>
      </c>
      <c r="AL41" s="91"/>
      <c r="AM41" s="91"/>
      <c r="AN41" s="91"/>
      <c r="AO41" s="91"/>
      <c r="AP41" s="91"/>
      <c r="AQ41" s="91"/>
    </row>
    <row r="42" spans="1:43" s="214" customFormat="1">
      <c r="A42" s="50" t="s">
        <v>43</v>
      </c>
      <c r="B42" s="49" t="s">
        <v>40</v>
      </c>
      <c r="C42" s="50" t="s">
        <v>46</v>
      </c>
      <c r="D42" s="50" t="s">
        <v>16</v>
      </c>
      <c r="E42" s="294"/>
      <c r="F42" s="117"/>
      <c r="G42" s="117"/>
      <c r="H42" s="117"/>
      <c r="I42" s="117"/>
      <c r="J42" s="117"/>
      <c r="K42" s="117"/>
      <c r="L42" s="117"/>
      <c r="M42" s="117"/>
      <c r="N42" s="117"/>
      <c r="O42" s="117"/>
      <c r="P42" s="117"/>
      <c r="Q42" s="117"/>
      <c r="R42" s="117"/>
      <c r="S42" s="101" t="s">
        <v>2</v>
      </c>
      <c r="T42" s="101" t="s">
        <v>31</v>
      </c>
      <c r="U42" s="101" t="s">
        <v>24</v>
      </c>
      <c r="V42" s="50" t="s">
        <v>66</v>
      </c>
      <c r="W42" s="55"/>
      <c r="X42" s="55"/>
      <c r="Y42" s="55"/>
      <c r="Z42" s="91"/>
      <c r="AA42" s="32"/>
      <c r="AB42" s="213"/>
      <c r="AC42" s="213"/>
      <c r="AD42" s="13"/>
      <c r="AE42" s="91"/>
      <c r="AF42" s="91"/>
      <c r="AG42" s="148" t="s">
        <v>49</v>
      </c>
      <c r="AH42" s="148" t="s">
        <v>49</v>
      </c>
      <c r="AI42" s="148" t="s">
        <v>49</v>
      </c>
      <c r="AJ42" s="148" t="s">
        <v>49</v>
      </c>
      <c r="AK42" s="148" t="s">
        <v>50</v>
      </c>
      <c r="AL42" s="91"/>
      <c r="AM42" s="91"/>
      <c r="AN42" s="91"/>
      <c r="AO42" s="91"/>
      <c r="AP42" s="91"/>
      <c r="AQ42" s="91"/>
    </row>
    <row r="43" spans="1:43" s="214" customFormat="1">
      <c r="A43" s="361">
        <v>1</v>
      </c>
      <c r="B43" s="386" t="str">
        <f>DenStatus!C29</f>
        <v>Building a Better World</v>
      </c>
      <c r="C43" s="361">
        <v>6</v>
      </c>
      <c r="D43" s="361">
        <v>9</v>
      </c>
      <c r="E43" s="50">
        <v>1</v>
      </c>
      <c r="F43" s="50">
        <v>2</v>
      </c>
      <c r="G43" s="50">
        <v>3</v>
      </c>
      <c r="H43" s="50">
        <v>4</v>
      </c>
      <c r="I43" s="50">
        <v>5</v>
      </c>
      <c r="J43" s="50" t="s">
        <v>176</v>
      </c>
      <c r="K43" s="50" t="s">
        <v>177</v>
      </c>
      <c r="L43" s="50" t="s">
        <v>178</v>
      </c>
      <c r="M43" s="50" t="s">
        <v>319</v>
      </c>
      <c r="N43" s="159"/>
      <c r="O43" s="159"/>
      <c r="P43" s="159"/>
      <c r="Q43" s="159"/>
      <c r="R43" s="160"/>
      <c r="S43" s="361">
        <f>COUNTA(E44:R44)</f>
        <v>0</v>
      </c>
      <c r="T43" s="361">
        <f>IF(SUM(AG43:AJ44)&gt;=AK43,1,0)</f>
        <v>0</v>
      </c>
      <c r="U43" s="388"/>
      <c r="V43" s="388"/>
      <c r="W43" s="246"/>
      <c r="X43" s="246"/>
      <c r="Y43" s="246"/>
      <c r="Z43" s="91"/>
      <c r="AA43" s="32"/>
      <c r="AB43" s="213"/>
      <c r="AC43" s="213"/>
      <c r="AD43" s="13"/>
      <c r="AE43" s="91"/>
      <c r="AF43" s="91"/>
      <c r="AG43" s="361">
        <f>IF(COUNTA(E44:I44)&gt;=5,1,0)</f>
        <v>0</v>
      </c>
      <c r="AH43" s="361">
        <f>IF(COUNTA(J44:M44)&gt;=1,1,0)</f>
        <v>0</v>
      </c>
      <c r="AI43" s="361"/>
      <c r="AJ43" s="361"/>
      <c r="AK43" s="361">
        <v>2</v>
      </c>
      <c r="AL43" s="106"/>
      <c r="AM43" s="106"/>
      <c r="AN43" s="106"/>
      <c r="AO43" s="91"/>
      <c r="AP43" s="91"/>
      <c r="AQ43" s="91"/>
    </row>
    <row r="44" spans="1:43" s="214" customFormat="1" ht="13.5" thickBot="1">
      <c r="A44" s="356"/>
      <c r="B44" s="387"/>
      <c r="C44" s="355"/>
      <c r="D44" s="356"/>
      <c r="E44" s="183"/>
      <c r="F44" s="183"/>
      <c r="G44" s="183"/>
      <c r="H44" s="183"/>
      <c r="I44" s="183"/>
      <c r="J44" s="183"/>
      <c r="K44" s="183"/>
      <c r="L44" s="183"/>
      <c r="M44" s="183"/>
      <c r="N44" s="303"/>
      <c r="O44" s="303"/>
      <c r="P44" s="303"/>
      <c r="Q44" s="303"/>
      <c r="R44" s="302"/>
      <c r="S44" s="356"/>
      <c r="T44" s="356"/>
      <c r="U44" s="341"/>
      <c r="V44" s="341"/>
      <c r="W44" s="248"/>
      <c r="X44" s="248"/>
      <c r="Y44" s="248"/>
      <c r="Z44" s="91"/>
      <c r="AA44" s="32"/>
      <c r="AB44" s="213"/>
      <c r="AC44" s="213"/>
      <c r="AD44" s="13"/>
      <c r="AE44" s="91"/>
      <c r="AF44" s="91"/>
      <c r="AG44" s="343"/>
      <c r="AH44" s="343"/>
      <c r="AI44" s="343"/>
      <c r="AJ44" s="343"/>
      <c r="AK44" s="343"/>
      <c r="AL44" s="91"/>
      <c r="AM44" s="91"/>
      <c r="AN44" s="91"/>
      <c r="AO44" s="91"/>
      <c r="AP44" s="91"/>
      <c r="AQ44" s="91"/>
    </row>
    <row r="45" spans="1:43" s="214" customFormat="1">
      <c r="A45" s="342">
        <f>A43+1</f>
        <v>2</v>
      </c>
      <c r="B45" s="345" t="str">
        <f>DenStatus!C30</f>
        <v>Outdoorsman</v>
      </c>
      <c r="C45" s="342">
        <v>7</v>
      </c>
      <c r="D45" s="342">
        <v>7</v>
      </c>
      <c r="E45" s="349" t="s">
        <v>321</v>
      </c>
      <c r="F45" s="350"/>
      <c r="G45" s="351"/>
      <c r="H45" s="216">
        <v>1</v>
      </c>
      <c r="I45" s="216">
        <v>2</v>
      </c>
      <c r="J45" s="216" t="s">
        <v>154</v>
      </c>
      <c r="K45" s="216" t="s">
        <v>155</v>
      </c>
      <c r="L45" s="216" t="s">
        <v>156</v>
      </c>
      <c r="M45" s="216">
        <v>4</v>
      </c>
      <c r="N45" s="216">
        <v>5</v>
      </c>
      <c r="O45" s="218"/>
      <c r="P45" s="218"/>
      <c r="Q45" s="218"/>
      <c r="R45" s="219"/>
      <c r="S45" s="342">
        <f>COUNTA(H46:R46)</f>
        <v>0</v>
      </c>
      <c r="T45" s="342">
        <f>IF(SUM(AG45:AG48)&gt;=1,1,0)</f>
        <v>0</v>
      </c>
      <c r="U45" s="340"/>
      <c r="V45" s="340"/>
      <c r="W45" s="246"/>
      <c r="X45" s="246"/>
      <c r="Y45" s="246"/>
      <c r="Z45" s="91"/>
      <c r="AA45" s="32"/>
      <c r="AB45" s="213"/>
      <c r="AC45" s="213"/>
      <c r="AD45" s="13"/>
      <c r="AE45" s="91"/>
      <c r="AF45" s="91"/>
      <c r="AG45" s="342">
        <f>IF(COUNTA(H46:N46)&gt;=7,1,0)</f>
        <v>0</v>
      </c>
      <c r="AH45" s="342"/>
      <c r="AI45" s="342"/>
      <c r="AJ45" s="342"/>
      <c r="AK45" s="342">
        <v>1</v>
      </c>
      <c r="AL45" s="91"/>
      <c r="AM45" s="91"/>
      <c r="AN45" s="91"/>
      <c r="AO45" s="91"/>
      <c r="AP45" s="91"/>
      <c r="AQ45" s="91"/>
    </row>
    <row r="46" spans="1:43" s="214" customFormat="1" ht="13.5" thickBot="1">
      <c r="A46" s="344"/>
      <c r="B46" s="346"/>
      <c r="C46" s="355"/>
      <c r="D46" s="356"/>
      <c r="E46" s="352"/>
      <c r="F46" s="353"/>
      <c r="G46" s="354"/>
      <c r="H46" s="179"/>
      <c r="I46" s="179"/>
      <c r="J46" s="179"/>
      <c r="K46" s="179"/>
      <c r="L46" s="179"/>
      <c r="M46" s="179"/>
      <c r="N46" s="179"/>
      <c r="O46" s="210"/>
      <c r="P46" s="210"/>
      <c r="Q46" s="210"/>
      <c r="R46" s="211"/>
      <c r="S46" s="356"/>
      <c r="T46" s="344"/>
      <c r="U46" s="341"/>
      <c r="V46" s="341"/>
      <c r="W46" s="248"/>
      <c r="X46" s="248"/>
      <c r="Y46" s="248"/>
      <c r="Z46" s="91"/>
      <c r="AA46" s="32"/>
      <c r="AB46" s="213"/>
      <c r="AC46" s="213"/>
      <c r="AD46" s="13"/>
      <c r="AE46" s="91"/>
      <c r="AF46" s="91"/>
      <c r="AG46" s="343"/>
      <c r="AH46" s="343"/>
      <c r="AI46" s="343"/>
      <c r="AJ46" s="343"/>
      <c r="AK46" s="343"/>
      <c r="AL46" s="91"/>
      <c r="AM46" s="91"/>
      <c r="AN46" s="91"/>
      <c r="AO46" s="91"/>
      <c r="AP46" s="91"/>
      <c r="AQ46" s="91"/>
    </row>
    <row r="47" spans="1:43" s="214" customFormat="1">
      <c r="A47" s="328"/>
      <c r="B47" s="347"/>
      <c r="C47" s="342">
        <v>6</v>
      </c>
      <c r="D47" s="342">
        <v>6</v>
      </c>
      <c r="E47" s="349" t="s">
        <v>322</v>
      </c>
      <c r="F47" s="350"/>
      <c r="G47" s="351"/>
      <c r="H47" s="216">
        <v>1</v>
      </c>
      <c r="I47" s="216" t="s">
        <v>150</v>
      </c>
      <c r="J47" s="216" t="s">
        <v>151</v>
      </c>
      <c r="K47" s="216" t="s">
        <v>152</v>
      </c>
      <c r="L47" s="216">
        <v>3</v>
      </c>
      <c r="M47" s="216">
        <v>4</v>
      </c>
      <c r="N47" s="218"/>
      <c r="O47" s="218"/>
      <c r="P47" s="218"/>
      <c r="Q47" s="218"/>
      <c r="R47" s="219"/>
      <c r="S47" s="342">
        <f>COUNTA(H48:R48)</f>
        <v>0</v>
      </c>
      <c r="T47" s="328"/>
      <c r="U47" s="340"/>
      <c r="V47" s="340"/>
      <c r="W47" s="246"/>
      <c r="X47" s="246"/>
      <c r="Y47" s="246"/>
      <c r="Z47" s="91"/>
      <c r="AA47" s="32"/>
      <c r="AB47" s="213"/>
      <c r="AC47" s="213"/>
      <c r="AD47" s="13"/>
      <c r="AE47" s="91"/>
      <c r="AF47" s="91"/>
      <c r="AG47" s="342">
        <f>IF(COUNTA(H48:M48)&gt;=6,1,0)</f>
        <v>0</v>
      </c>
      <c r="AH47" s="342"/>
      <c r="AI47" s="342"/>
      <c r="AJ47" s="342"/>
      <c r="AK47" s="342">
        <v>1</v>
      </c>
      <c r="AL47" s="91"/>
      <c r="AM47" s="91"/>
      <c r="AN47" s="91"/>
      <c r="AO47" s="91"/>
      <c r="AP47" s="91"/>
      <c r="AQ47" s="91"/>
    </row>
    <row r="48" spans="1:43" s="214" customFormat="1" ht="13.5" thickBot="1">
      <c r="A48" s="343"/>
      <c r="B48" s="348"/>
      <c r="C48" s="355"/>
      <c r="D48" s="356"/>
      <c r="E48" s="352"/>
      <c r="F48" s="353"/>
      <c r="G48" s="354"/>
      <c r="H48" s="179"/>
      <c r="I48" s="179"/>
      <c r="J48" s="179"/>
      <c r="K48" s="179"/>
      <c r="L48" s="179"/>
      <c r="M48" s="179"/>
      <c r="N48" s="210"/>
      <c r="O48" s="210"/>
      <c r="P48" s="210"/>
      <c r="Q48" s="210"/>
      <c r="R48" s="211"/>
      <c r="S48" s="356"/>
      <c r="T48" s="343"/>
      <c r="U48" s="341"/>
      <c r="V48" s="341"/>
      <c r="W48" s="248"/>
      <c r="X48" s="248"/>
      <c r="Y48" s="248"/>
      <c r="Z48" s="91"/>
      <c r="AA48" s="32"/>
      <c r="AB48" s="213"/>
      <c r="AC48" s="213"/>
      <c r="AD48" s="13"/>
      <c r="AE48" s="91"/>
      <c r="AF48" s="91"/>
      <c r="AG48" s="343"/>
      <c r="AH48" s="343"/>
      <c r="AI48" s="343"/>
      <c r="AJ48" s="343"/>
      <c r="AK48" s="343"/>
      <c r="AL48" s="91"/>
      <c r="AM48" s="91"/>
      <c r="AN48" s="91"/>
      <c r="AO48" s="91"/>
      <c r="AP48" s="91"/>
      <c r="AQ48" s="91"/>
    </row>
    <row r="49" spans="1:43" s="214" customFormat="1">
      <c r="A49" s="342">
        <f>A45+1</f>
        <v>3</v>
      </c>
      <c r="B49" s="381" t="str">
        <f>DenStatus!C31</f>
        <v>Duty in God in Action</v>
      </c>
      <c r="C49" s="342">
        <v>4</v>
      </c>
      <c r="D49" s="342">
        <v>6</v>
      </c>
      <c r="E49" s="216">
        <v>1</v>
      </c>
      <c r="F49" s="216">
        <v>2</v>
      </c>
      <c r="G49" s="216">
        <v>3</v>
      </c>
      <c r="H49" s="216">
        <v>4</v>
      </c>
      <c r="I49" s="216">
        <v>5</v>
      </c>
      <c r="J49" s="216">
        <v>6</v>
      </c>
      <c r="K49" s="217"/>
      <c r="L49" s="201"/>
      <c r="M49" s="201"/>
      <c r="N49" s="201"/>
      <c r="O49" s="201"/>
      <c r="P49" s="201"/>
      <c r="Q49" s="201"/>
      <c r="R49" s="221"/>
      <c r="S49" s="342">
        <f>COUNTA(E50:R50)</f>
        <v>0</v>
      </c>
      <c r="T49" s="342">
        <f>IF(SUM(AG49:AJ50)&gt;=AK49,1,0)</f>
        <v>0</v>
      </c>
      <c r="U49" s="340"/>
      <c r="V49" s="340"/>
      <c r="W49" s="246"/>
      <c r="X49" s="246"/>
      <c r="Y49" s="246"/>
      <c r="Z49" s="91"/>
      <c r="AA49" s="32"/>
      <c r="AB49" s="213"/>
      <c r="AC49" s="213"/>
      <c r="AD49" s="13"/>
      <c r="AE49" s="91"/>
      <c r="AF49" s="91"/>
      <c r="AG49" s="342">
        <f>IF(COUNTA(E50:F50)&gt;=2,1,0)</f>
        <v>0</v>
      </c>
      <c r="AH49" s="342">
        <f>IF(COUNTA(G50:J50)&gt;=2,1,0)</f>
        <v>0</v>
      </c>
      <c r="AI49" s="342"/>
      <c r="AJ49" s="342"/>
      <c r="AK49" s="342">
        <v>2</v>
      </c>
      <c r="AL49" s="91"/>
      <c r="AM49" s="91"/>
      <c r="AN49" s="91"/>
      <c r="AO49" s="91"/>
      <c r="AP49" s="91"/>
      <c r="AQ49" s="91"/>
    </row>
    <row r="50" spans="1:43" s="214" customFormat="1" ht="13.5" thickBot="1">
      <c r="A50" s="380"/>
      <c r="B50" s="383"/>
      <c r="C50" s="384"/>
      <c r="D50" s="356"/>
      <c r="E50" s="179"/>
      <c r="F50" s="179"/>
      <c r="G50" s="179"/>
      <c r="H50" s="179"/>
      <c r="I50" s="179"/>
      <c r="J50" s="179"/>
      <c r="K50" s="209"/>
      <c r="L50" s="210"/>
      <c r="M50" s="210"/>
      <c r="N50" s="210"/>
      <c r="O50" s="210"/>
      <c r="P50" s="210"/>
      <c r="Q50" s="210"/>
      <c r="R50" s="211"/>
      <c r="S50" s="380"/>
      <c r="T50" s="380"/>
      <c r="U50" s="378"/>
      <c r="V50" s="378"/>
      <c r="W50" s="246"/>
      <c r="X50" s="246"/>
      <c r="Y50" s="246"/>
      <c r="Z50" s="91"/>
      <c r="AA50" s="32"/>
      <c r="AB50" s="213"/>
      <c r="AC50" s="213"/>
      <c r="AD50" s="13"/>
      <c r="AE50" s="91"/>
      <c r="AF50" s="91"/>
      <c r="AG50" s="343"/>
      <c r="AH50" s="343"/>
      <c r="AI50" s="343"/>
      <c r="AJ50" s="343"/>
      <c r="AK50" s="343"/>
      <c r="AL50" s="91"/>
      <c r="AM50" s="91"/>
      <c r="AN50" s="91"/>
      <c r="AO50" s="91"/>
      <c r="AP50" s="91"/>
      <c r="AQ50" s="91"/>
    </row>
    <row r="51" spans="1:43" s="214" customFormat="1">
      <c r="A51" s="342">
        <f>A49+1</f>
        <v>4</v>
      </c>
      <c r="B51" s="381" t="str">
        <f>DenStatus!C32</f>
        <v>Scouting Adventure</v>
      </c>
      <c r="C51" s="342">
        <v>15</v>
      </c>
      <c r="D51" s="342">
        <v>17</v>
      </c>
      <c r="E51" s="219" t="s">
        <v>169</v>
      </c>
      <c r="F51" s="219" t="s">
        <v>170</v>
      </c>
      <c r="G51" s="219" t="s">
        <v>171</v>
      </c>
      <c r="H51" s="194" t="s">
        <v>212</v>
      </c>
      <c r="I51" s="194" t="s">
        <v>213</v>
      </c>
      <c r="J51" s="194" t="s">
        <v>150</v>
      </c>
      <c r="K51" s="221" t="s">
        <v>151</v>
      </c>
      <c r="L51" s="194" t="s">
        <v>152</v>
      </c>
      <c r="M51" s="194" t="s">
        <v>153</v>
      </c>
      <c r="N51" s="194" t="s">
        <v>154</v>
      </c>
      <c r="O51" s="221" t="s">
        <v>155</v>
      </c>
      <c r="P51" s="221" t="s">
        <v>156</v>
      </c>
      <c r="Q51" s="221" t="s">
        <v>157</v>
      </c>
      <c r="R51" s="194">
        <v>4</v>
      </c>
      <c r="S51" s="342">
        <f>SUM(COUNTA(E52:R52)+COUNTA(E54:R54))</f>
        <v>0</v>
      </c>
      <c r="T51" s="342">
        <f>IF(SUM(AG51:AJ54)&gt;=AK51,1,0)</f>
        <v>0</v>
      </c>
      <c r="U51" s="340"/>
      <c r="V51" s="340"/>
      <c r="W51" s="246"/>
      <c r="X51" s="246"/>
      <c r="Y51" s="246"/>
      <c r="Z51" s="91"/>
      <c r="AA51" s="32"/>
      <c r="AB51" s="213"/>
      <c r="AC51" s="213"/>
      <c r="AD51" s="13"/>
      <c r="AE51" s="91"/>
      <c r="AF51" s="91"/>
      <c r="AG51" s="342">
        <f>IF(COUNTA(E52:G52)&gt;=3,1,0)</f>
        <v>0</v>
      </c>
      <c r="AH51" s="342">
        <f>IF((COUNTA(J52:R52)+COUNTA(E54:G54))&gt;=12,1,0)</f>
        <v>0</v>
      </c>
      <c r="AI51" s="342"/>
      <c r="AJ51" s="342"/>
      <c r="AK51" s="342">
        <v>2</v>
      </c>
      <c r="AL51" s="91"/>
      <c r="AM51" s="91"/>
      <c r="AN51" s="91"/>
      <c r="AO51" s="91"/>
      <c r="AP51" s="91"/>
      <c r="AQ51" s="91"/>
    </row>
    <row r="52" spans="1:43" s="214" customFormat="1">
      <c r="A52" s="379"/>
      <c r="B52" s="382"/>
      <c r="C52" s="379"/>
      <c r="D52" s="379"/>
      <c r="E52" s="158"/>
      <c r="F52" s="158"/>
      <c r="G52" s="158"/>
      <c r="H52" s="5"/>
      <c r="I52" s="5"/>
      <c r="J52" s="5"/>
      <c r="K52" s="5"/>
      <c r="L52" s="5"/>
      <c r="M52" s="5"/>
      <c r="N52" s="5"/>
      <c r="O52" s="5"/>
      <c r="P52" s="5"/>
      <c r="Q52" s="5"/>
      <c r="R52" s="5"/>
      <c r="S52" s="379"/>
      <c r="T52" s="379"/>
      <c r="U52" s="385"/>
      <c r="V52" s="385"/>
      <c r="W52" s="246"/>
      <c r="X52" s="246"/>
      <c r="Y52" s="246"/>
      <c r="Z52" s="91"/>
      <c r="AA52" s="32"/>
      <c r="AB52" s="213"/>
      <c r="AC52" s="213"/>
      <c r="AD52" s="13"/>
      <c r="AE52" s="91"/>
      <c r="AF52" s="91"/>
      <c r="AG52" s="328"/>
      <c r="AH52" s="328"/>
      <c r="AI52" s="328"/>
      <c r="AJ52" s="328"/>
      <c r="AK52" s="328"/>
      <c r="AL52" s="91"/>
      <c r="AM52" s="91"/>
      <c r="AN52" s="91"/>
      <c r="AO52" s="91"/>
      <c r="AP52" s="91"/>
      <c r="AQ52" s="91"/>
    </row>
    <row r="53" spans="1:43" s="214" customFormat="1">
      <c r="A53" s="379"/>
      <c r="B53" s="382"/>
      <c r="C53" s="379"/>
      <c r="D53" s="379"/>
      <c r="E53" s="222" t="s">
        <v>200</v>
      </c>
      <c r="F53" s="113" t="s">
        <v>201</v>
      </c>
      <c r="G53" s="113">
        <v>6</v>
      </c>
      <c r="H53" s="195"/>
      <c r="I53" s="159"/>
      <c r="J53" s="159"/>
      <c r="K53" s="159"/>
      <c r="L53" s="159"/>
      <c r="M53" s="159"/>
      <c r="N53" s="159"/>
      <c r="O53" s="159"/>
      <c r="P53" s="159"/>
      <c r="Q53" s="159"/>
      <c r="R53" s="160"/>
      <c r="S53" s="379"/>
      <c r="T53" s="379"/>
      <c r="U53" s="385"/>
      <c r="V53" s="385"/>
      <c r="W53" s="246"/>
      <c r="X53" s="246"/>
      <c r="Y53" s="246"/>
      <c r="Z53" s="91"/>
      <c r="AA53" s="32"/>
      <c r="AB53" s="213"/>
      <c r="AC53" s="213"/>
      <c r="AD53" s="13"/>
      <c r="AE53" s="91"/>
      <c r="AF53" s="91"/>
      <c r="AG53" s="328"/>
      <c r="AH53" s="328"/>
      <c r="AI53" s="328"/>
      <c r="AJ53" s="328"/>
      <c r="AK53" s="328"/>
      <c r="AL53" s="91"/>
      <c r="AM53" s="91"/>
      <c r="AN53" s="91"/>
      <c r="AO53" s="91"/>
      <c r="AP53" s="91"/>
      <c r="AQ53" s="91"/>
    </row>
    <row r="54" spans="1:43" s="214" customFormat="1" ht="13.5" thickBot="1">
      <c r="A54" s="380"/>
      <c r="B54" s="383"/>
      <c r="C54" s="384"/>
      <c r="D54" s="356"/>
      <c r="E54" s="179"/>
      <c r="F54" s="265"/>
      <c r="G54" s="265"/>
      <c r="H54" s="209"/>
      <c r="I54" s="210"/>
      <c r="J54" s="210"/>
      <c r="K54" s="210"/>
      <c r="L54" s="210"/>
      <c r="M54" s="210"/>
      <c r="N54" s="210"/>
      <c r="O54" s="210"/>
      <c r="P54" s="210"/>
      <c r="Q54" s="210"/>
      <c r="R54" s="211"/>
      <c r="S54" s="380"/>
      <c r="T54" s="380"/>
      <c r="U54" s="378"/>
      <c r="V54" s="378"/>
      <c r="W54" s="246"/>
      <c r="X54" s="246"/>
      <c r="Y54" s="246"/>
      <c r="Z54" s="91"/>
      <c r="AA54" s="226"/>
      <c r="AB54" s="213"/>
      <c r="AC54" s="213"/>
      <c r="AD54" s="13"/>
      <c r="AE54" s="91"/>
      <c r="AF54" s="91"/>
      <c r="AG54" s="343"/>
      <c r="AH54" s="343"/>
      <c r="AI54" s="343"/>
      <c r="AJ54" s="343"/>
      <c r="AK54" s="343"/>
      <c r="AL54" s="91"/>
      <c r="AM54" s="91"/>
      <c r="AN54" s="91"/>
      <c r="AO54" s="91"/>
      <c r="AP54" s="91"/>
      <c r="AQ54" s="91"/>
    </row>
    <row r="55" spans="1:43" s="214" customFormat="1">
      <c r="A55" s="220"/>
      <c r="B55" s="262" t="s">
        <v>238</v>
      </c>
      <c r="C55" s="101">
        <f>IF(SUM(T43:T54)&gt;=4,"X",0)</f>
        <v>0</v>
      </c>
      <c r="D55" s="223" t="s">
        <v>284</v>
      </c>
      <c r="E55" s="55"/>
      <c r="F55" s="55"/>
      <c r="G55" s="55"/>
      <c r="H55" s="55"/>
      <c r="I55" s="55"/>
      <c r="J55" s="55"/>
      <c r="K55" s="55"/>
      <c r="L55" s="55"/>
      <c r="M55" s="55"/>
      <c r="N55" s="55"/>
      <c r="O55" s="55"/>
      <c r="P55" s="55"/>
      <c r="Q55" s="55"/>
      <c r="R55" s="55"/>
      <c r="S55" s="55"/>
      <c r="T55" s="55"/>
      <c r="U55" s="224"/>
      <c r="V55" s="225"/>
      <c r="W55" s="225"/>
      <c r="X55" s="225"/>
      <c r="Y55" s="225"/>
      <c r="Z55" s="91"/>
      <c r="AA55" s="226"/>
      <c r="AB55" s="213"/>
      <c r="AC55" s="213"/>
      <c r="AD55" s="13"/>
      <c r="AE55" s="91"/>
      <c r="AF55" s="91"/>
      <c r="AG55" s="91"/>
      <c r="AH55" s="91"/>
      <c r="AI55" s="91"/>
      <c r="AJ55" s="91"/>
      <c r="AK55" s="91"/>
      <c r="AL55" s="91"/>
      <c r="AM55" s="91"/>
      <c r="AN55" s="91"/>
      <c r="AO55" s="91"/>
      <c r="AP55" s="91"/>
      <c r="AQ55" s="91"/>
    </row>
    <row r="56" spans="1:43" s="214" customFormat="1">
      <c r="A56" s="91"/>
      <c r="B56" s="106"/>
      <c r="C56" s="55"/>
      <c r="D56" s="52"/>
      <c r="E56" s="52"/>
      <c r="F56" s="52"/>
      <c r="G56" s="52"/>
      <c r="H56" s="52"/>
      <c r="I56" s="52"/>
      <c r="J56" s="52"/>
      <c r="K56" s="52"/>
      <c r="L56" s="52"/>
      <c r="M56" s="52"/>
      <c r="N56" s="52"/>
      <c r="O56" s="52"/>
      <c r="P56" s="52"/>
      <c r="Q56" s="52"/>
      <c r="R56" s="52"/>
      <c r="S56" s="91"/>
      <c r="T56" s="91"/>
      <c r="U56" s="91"/>
      <c r="V56" s="91"/>
      <c r="W56" s="91"/>
      <c r="X56" s="91"/>
      <c r="Y56" s="91"/>
      <c r="Z56" s="91"/>
      <c r="AA56" s="32"/>
      <c r="AB56" s="213"/>
      <c r="AC56" s="213"/>
      <c r="AD56" s="13"/>
      <c r="AE56" s="91"/>
      <c r="AF56" s="91"/>
      <c r="AG56" s="253" t="s">
        <v>216</v>
      </c>
      <c r="AH56" s="309"/>
      <c r="AI56" s="309"/>
      <c r="AJ56" s="309"/>
      <c r="AK56" s="93"/>
      <c r="AL56" s="91"/>
      <c r="AM56" s="91"/>
      <c r="AN56" s="91"/>
      <c r="AO56" s="91"/>
      <c r="AP56" s="91"/>
      <c r="AQ56" s="91"/>
    </row>
    <row r="57" spans="1:43" s="214" customFormat="1">
      <c r="A57" s="96" t="s">
        <v>214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32"/>
      <c r="AB57" s="213"/>
      <c r="AC57" s="213"/>
      <c r="AD57" s="13"/>
      <c r="AE57" s="91"/>
      <c r="AF57" s="91"/>
      <c r="AG57" s="220" t="s">
        <v>26</v>
      </c>
      <c r="AH57" s="310"/>
      <c r="AI57" s="310"/>
      <c r="AJ57" s="310"/>
      <c r="AK57" s="311"/>
      <c r="AL57" s="91"/>
      <c r="AM57" s="91"/>
      <c r="AN57" s="91"/>
      <c r="AO57" s="91"/>
      <c r="AP57" s="91"/>
      <c r="AQ57" s="91"/>
    </row>
    <row r="58" spans="1:43" s="214" customFormat="1">
      <c r="A58" s="49" t="s">
        <v>5</v>
      </c>
      <c r="B58" s="49"/>
      <c r="C58" s="49" t="s">
        <v>7</v>
      </c>
      <c r="D58" s="49"/>
      <c r="E58" s="227" t="s">
        <v>33</v>
      </c>
      <c r="F58" s="105"/>
      <c r="G58" s="105"/>
      <c r="H58" s="105"/>
      <c r="I58" s="105"/>
      <c r="J58" s="105"/>
      <c r="K58" s="105"/>
      <c r="L58" s="105"/>
      <c r="M58" s="105"/>
      <c r="N58" s="105"/>
      <c r="O58" s="105"/>
      <c r="P58" s="105"/>
      <c r="Q58" s="105"/>
      <c r="R58" s="105"/>
      <c r="S58" s="365" t="s">
        <v>4</v>
      </c>
      <c r="T58" s="366"/>
      <c r="U58" s="366"/>
      <c r="V58" s="367"/>
      <c r="W58" s="242"/>
      <c r="X58" s="242"/>
      <c r="Y58" s="242"/>
      <c r="Z58" s="91"/>
      <c r="AA58" s="226"/>
      <c r="AB58" s="213"/>
      <c r="AC58" s="213"/>
      <c r="AD58" s="13"/>
      <c r="AE58" s="91"/>
      <c r="AF58" s="91"/>
      <c r="AG58" s="119" t="s">
        <v>34</v>
      </c>
      <c r="AH58" s="119" t="s">
        <v>48</v>
      </c>
      <c r="AI58" s="119" t="s">
        <v>165</v>
      </c>
      <c r="AJ58" s="119" t="s">
        <v>211</v>
      </c>
      <c r="AK58" s="119" t="s">
        <v>1</v>
      </c>
      <c r="AL58" s="91"/>
      <c r="AM58" s="91"/>
      <c r="AN58" s="91"/>
      <c r="AO58" s="91"/>
      <c r="AP58" s="91"/>
      <c r="AQ58" s="91"/>
    </row>
    <row r="59" spans="1:43" s="214" customFormat="1">
      <c r="A59" s="50" t="s">
        <v>43</v>
      </c>
      <c r="B59" s="49" t="s">
        <v>40</v>
      </c>
      <c r="C59" s="50" t="s">
        <v>46</v>
      </c>
      <c r="D59" s="228" t="s">
        <v>16</v>
      </c>
      <c r="E59" s="51">
        <v>1</v>
      </c>
      <c r="F59" s="294"/>
      <c r="G59" s="117"/>
      <c r="H59" s="117"/>
      <c r="I59" s="117"/>
      <c r="J59" s="117"/>
      <c r="K59" s="117"/>
      <c r="L59" s="117"/>
      <c r="M59" s="117"/>
      <c r="N59" s="117"/>
      <c r="O59" s="117"/>
      <c r="P59" s="117"/>
      <c r="Q59" s="117"/>
      <c r="R59" s="117"/>
      <c r="S59" s="50" t="s">
        <v>2</v>
      </c>
      <c r="T59" s="50" t="s">
        <v>31</v>
      </c>
      <c r="U59" s="50" t="s">
        <v>24</v>
      </c>
      <c r="V59" s="50" t="s">
        <v>66</v>
      </c>
      <c r="W59" s="55"/>
      <c r="X59" s="55"/>
      <c r="Y59" s="55"/>
      <c r="Z59" s="91"/>
      <c r="AA59" s="226"/>
      <c r="AB59" s="213"/>
      <c r="AC59" s="213"/>
      <c r="AD59" s="13"/>
      <c r="AE59" s="91"/>
      <c r="AF59" s="91"/>
      <c r="AG59" s="148" t="s">
        <v>49</v>
      </c>
      <c r="AH59" s="148" t="s">
        <v>49</v>
      </c>
      <c r="AI59" s="148" t="s">
        <v>49</v>
      </c>
      <c r="AJ59" s="148" t="s">
        <v>49</v>
      </c>
      <c r="AK59" s="148" t="s">
        <v>50</v>
      </c>
      <c r="AL59" s="91"/>
      <c r="AM59" s="91"/>
      <c r="AN59" s="91"/>
      <c r="AO59" s="91"/>
      <c r="AP59" s="91"/>
      <c r="AQ59" s="91"/>
    </row>
    <row r="60" spans="1:43" s="214" customFormat="1" ht="25.5">
      <c r="A60" s="113">
        <v>1</v>
      </c>
      <c r="B60" s="114" t="str">
        <f>DenStatus!C36</f>
        <v>Be Active Den Member for 6 months</v>
      </c>
      <c r="C60" s="113">
        <v>1</v>
      </c>
      <c r="D60" s="229">
        <v>1</v>
      </c>
      <c r="E60" s="158"/>
      <c r="F60" s="229"/>
      <c r="G60" s="230"/>
      <c r="H60" s="230"/>
      <c r="I60" s="230"/>
      <c r="J60" s="230"/>
      <c r="K60" s="230"/>
      <c r="L60" s="230"/>
      <c r="M60" s="230"/>
      <c r="N60" s="230"/>
      <c r="O60" s="230"/>
      <c r="P60" s="230"/>
      <c r="Q60" s="230"/>
      <c r="R60" s="230"/>
      <c r="S60" s="113">
        <f>COUNTA(E60:R60)</f>
        <v>0</v>
      </c>
      <c r="T60" s="113">
        <f>IF(SUM(AG60:AJ60)&gt;=AK60,1,0)</f>
        <v>0</v>
      </c>
      <c r="U60" s="188"/>
      <c r="V60" s="188"/>
      <c r="W60" s="246"/>
      <c r="X60" s="246"/>
      <c r="Y60" s="246"/>
      <c r="Z60" s="91"/>
      <c r="AA60" s="32"/>
      <c r="AB60" s="213"/>
      <c r="AC60" s="213"/>
      <c r="AD60" s="13"/>
      <c r="AE60" s="91"/>
      <c r="AF60" s="91"/>
      <c r="AG60" s="113">
        <f>IF(S60&gt;=C60,1,0)</f>
        <v>0</v>
      </c>
      <c r="AH60" s="113"/>
      <c r="AI60" s="113"/>
      <c r="AJ60" s="113"/>
      <c r="AK60" s="113">
        <v>1</v>
      </c>
      <c r="AL60" s="91"/>
      <c r="AM60" s="91"/>
      <c r="AN60" s="91"/>
      <c r="AO60" s="91"/>
      <c r="AP60" s="91"/>
      <c r="AQ60" s="91"/>
    </row>
    <row r="61" spans="1:43" s="214" customFormat="1" ht="13.5" customHeight="1">
      <c r="A61" s="50">
        <v>2</v>
      </c>
      <c r="B61" s="49" t="str">
        <f>DenStatus!C37</f>
        <v>Child Protection</v>
      </c>
      <c r="C61" s="50">
        <v>1</v>
      </c>
      <c r="D61" s="294">
        <v>1</v>
      </c>
      <c r="E61" s="5"/>
      <c r="F61" s="294"/>
      <c r="G61" s="117"/>
      <c r="H61" s="117"/>
      <c r="I61" s="117"/>
      <c r="J61" s="117"/>
      <c r="K61" s="117"/>
      <c r="L61" s="117"/>
      <c r="M61" s="117"/>
      <c r="N61" s="117"/>
      <c r="O61" s="117"/>
      <c r="P61" s="117"/>
      <c r="Q61" s="117"/>
      <c r="R61" s="117"/>
      <c r="S61" s="50">
        <f>COUNTA(E61:R61)</f>
        <v>0</v>
      </c>
      <c r="T61" s="50">
        <f>IF(SUM(AG61:AJ61)&gt;=AK61,1,0)</f>
        <v>0</v>
      </c>
      <c r="U61" s="13"/>
      <c r="V61" s="13"/>
      <c r="W61" s="249"/>
      <c r="X61" s="249"/>
      <c r="Y61" s="249"/>
      <c r="Z61" s="91"/>
      <c r="AA61" s="32"/>
      <c r="AB61" s="213"/>
      <c r="AC61" s="213"/>
      <c r="AD61" s="13"/>
      <c r="AE61" s="91"/>
      <c r="AF61" s="91"/>
      <c r="AG61" s="50">
        <f>IF(S61&gt;=C61,1,0)</f>
        <v>0</v>
      </c>
      <c r="AH61" s="50"/>
      <c r="AI61" s="50"/>
      <c r="AJ61" s="50"/>
      <c r="AK61" s="50">
        <v>1</v>
      </c>
      <c r="AL61" s="91"/>
      <c r="AM61" s="91"/>
      <c r="AN61" s="91"/>
      <c r="AO61" s="91"/>
      <c r="AP61" s="91"/>
      <c r="AQ61" s="91"/>
    </row>
    <row r="62" spans="1:43" s="214" customFormat="1" ht="12.75" customHeight="1" thickBot="1">
      <c r="A62" s="267">
        <v>3</v>
      </c>
      <c r="B62" s="215" t="str">
        <f>DenStatus!C38</f>
        <v>Cyber Chip</v>
      </c>
      <c r="C62" s="267">
        <v>1</v>
      </c>
      <c r="D62" s="268">
        <v>1</v>
      </c>
      <c r="E62" s="179"/>
      <c r="F62" s="268"/>
      <c r="G62" s="269"/>
      <c r="H62" s="269"/>
      <c r="I62" s="269"/>
      <c r="J62" s="269"/>
      <c r="K62" s="269"/>
      <c r="L62" s="269"/>
      <c r="M62" s="269"/>
      <c r="N62" s="269"/>
      <c r="O62" s="269"/>
      <c r="P62" s="269"/>
      <c r="Q62" s="269"/>
      <c r="R62" s="269"/>
      <c r="S62" s="267">
        <f>COUNTA(E62:R62)</f>
        <v>0</v>
      </c>
      <c r="T62" s="267">
        <f>IF(SUM(AG62:AJ62)&gt;=AK62,1,0)</f>
        <v>0</v>
      </c>
      <c r="U62" s="270"/>
      <c r="V62" s="270"/>
      <c r="W62" s="249"/>
      <c r="X62" s="249"/>
      <c r="Y62" s="249"/>
      <c r="Z62" s="91"/>
      <c r="AA62" s="32"/>
      <c r="AB62" s="213"/>
      <c r="AC62" s="213"/>
      <c r="AD62" s="13"/>
      <c r="AE62" s="91"/>
      <c r="AF62" s="91"/>
      <c r="AG62" s="50">
        <f>IF(S62&gt;=C62,1,0)</f>
        <v>0</v>
      </c>
      <c r="AH62" s="50"/>
      <c r="AI62" s="50"/>
      <c r="AJ62" s="50"/>
      <c r="AK62" s="50">
        <v>1</v>
      </c>
      <c r="AL62" s="91"/>
      <c r="AM62" s="91"/>
      <c r="AN62" s="91"/>
      <c r="AO62" s="91"/>
      <c r="AP62" s="91"/>
      <c r="AQ62" s="271"/>
    </row>
    <row r="63" spans="1:43" s="214" customFormat="1" ht="12.75" customHeight="1" thickTop="1">
      <c r="A63" s="266"/>
      <c r="B63" s="262" t="s">
        <v>239</v>
      </c>
      <c r="C63" s="101">
        <f>IF(SUM(T60:T62)&gt;=3,"X",0)</f>
        <v>0</v>
      </c>
      <c r="D63" s="223" t="s">
        <v>284</v>
      </c>
      <c r="E63" s="52"/>
      <c r="F63" s="55"/>
      <c r="G63" s="55"/>
      <c r="H63" s="55"/>
      <c r="I63" s="55"/>
      <c r="J63" s="55"/>
      <c r="K63" s="55"/>
      <c r="L63" s="55"/>
      <c r="M63" s="55"/>
      <c r="N63" s="55"/>
      <c r="O63" s="55"/>
      <c r="P63" s="55"/>
      <c r="Q63" s="55"/>
      <c r="R63" s="55"/>
      <c r="S63" s="55"/>
      <c r="T63" s="55"/>
      <c r="U63" s="224"/>
      <c r="V63" s="225"/>
      <c r="W63" s="225"/>
      <c r="X63" s="249"/>
      <c r="Y63" s="249"/>
      <c r="Z63" s="91"/>
      <c r="AA63" s="2"/>
      <c r="AB63" s="3"/>
      <c r="AC63" s="3"/>
      <c r="AD63" s="186"/>
      <c r="AE63" s="91"/>
      <c r="AF63" s="91"/>
      <c r="AG63" s="91"/>
      <c r="AH63" s="91"/>
      <c r="AI63" s="91"/>
      <c r="AJ63" s="91"/>
      <c r="AK63" s="91"/>
      <c r="AL63" s="91"/>
      <c r="AM63" s="91"/>
      <c r="AN63" s="119" t="s">
        <v>246</v>
      </c>
      <c r="AO63" s="106"/>
      <c r="AP63" s="106"/>
      <c r="AQ63" s="276" t="s">
        <v>248</v>
      </c>
    </row>
    <row r="64" spans="1:43">
      <c r="A64" s="95"/>
      <c r="B64" s="95"/>
      <c r="C64" s="95"/>
      <c r="D64" s="95"/>
      <c r="E64" s="95"/>
      <c r="F64" s="95"/>
      <c r="G64" s="95"/>
      <c r="H64" s="95"/>
      <c r="I64" s="95"/>
      <c r="J64" s="95"/>
      <c r="K64" s="95"/>
      <c r="L64" s="95"/>
      <c r="M64" s="95"/>
      <c r="N64" s="95"/>
      <c r="O64" s="95"/>
      <c r="P64" s="95"/>
      <c r="Q64" s="95"/>
      <c r="R64" s="95"/>
      <c r="S64" s="95"/>
      <c r="T64" s="95"/>
      <c r="U64" s="95"/>
      <c r="V64" s="95"/>
      <c r="W64" s="119" t="s">
        <v>65</v>
      </c>
      <c r="X64" s="369" t="s">
        <v>252</v>
      </c>
      <c r="Y64" s="370"/>
      <c r="Z64" s="95"/>
      <c r="AA64" s="2"/>
      <c r="AB64" s="3"/>
      <c r="AC64" s="3"/>
      <c r="AD64" s="186"/>
      <c r="AE64" s="95"/>
      <c r="AF64" s="95"/>
      <c r="AG64" s="253" t="s">
        <v>234</v>
      </c>
      <c r="AH64" s="309"/>
      <c r="AI64" s="309"/>
      <c r="AJ64" s="305"/>
      <c r="AK64" s="306"/>
      <c r="AL64" s="95"/>
      <c r="AM64" s="95"/>
      <c r="AN64" s="252" t="s">
        <v>267</v>
      </c>
      <c r="AO64" s="106"/>
      <c r="AP64" s="106"/>
      <c r="AQ64" s="277" t="s">
        <v>256</v>
      </c>
    </row>
    <row r="65" spans="1:43">
      <c r="A65" s="96" t="s">
        <v>240</v>
      </c>
      <c r="B65" s="95"/>
      <c r="C65" s="95"/>
      <c r="D65" s="95"/>
      <c r="E65" s="95"/>
      <c r="F65" s="95"/>
      <c r="G65" s="95"/>
      <c r="H65" s="95"/>
      <c r="I65" s="95"/>
      <c r="J65" s="95"/>
      <c r="K65" s="95"/>
      <c r="L65" s="95"/>
      <c r="M65" s="95"/>
      <c r="N65" s="95"/>
      <c r="O65" s="95"/>
      <c r="P65" s="95"/>
      <c r="Q65" s="95"/>
      <c r="R65" s="95"/>
      <c r="S65" s="95"/>
      <c r="T65" s="95"/>
      <c r="U65" s="95"/>
      <c r="V65" s="95"/>
      <c r="W65" s="191" t="s">
        <v>269</v>
      </c>
      <c r="X65" s="371"/>
      <c r="Y65" s="372"/>
      <c r="Z65" s="95"/>
      <c r="AA65" s="2"/>
      <c r="AB65" s="3"/>
      <c r="AC65" s="3"/>
      <c r="AD65" s="186"/>
      <c r="AE65" s="95"/>
      <c r="AF65" s="95"/>
      <c r="AG65" s="184" t="s">
        <v>26</v>
      </c>
      <c r="AH65" s="307"/>
      <c r="AI65" s="307"/>
      <c r="AJ65" s="307"/>
      <c r="AK65" s="308"/>
      <c r="AL65" s="119" t="s">
        <v>242</v>
      </c>
      <c r="AM65" s="253" t="s">
        <v>243</v>
      </c>
      <c r="AN65" s="252" t="s">
        <v>270</v>
      </c>
      <c r="AO65" s="119" t="s">
        <v>266</v>
      </c>
      <c r="AP65" s="281" t="s">
        <v>268</v>
      </c>
      <c r="AQ65" s="280" t="s">
        <v>257</v>
      </c>
    </row>
    <row r="66" spans="1:43">
      <c r="A66" s="49" t="s">
        <v>55</v>
      </c>
      <c r="B66" s="135"/>
      <c r="C66" s="49" t="s">
        <v>56</v>
      </c>
      <c r="D66" s="135"/>
      <c r="E66" s="138" t="s">
        <v>33</v>
      </c>
      <c r="F66" s="143"/>
      <c r="G66" s="143"/>
      <c r="H66" s="143"/>
      <c r="I66" s="143"/>
      <c r="J66" s="143"/>
      <c r="K66" s="143"/>
      <c r="L66" s="143"/>
      <c r="M66" s="143"/>
      <c r="N66" s="143"/>
      <c r="O66" s="143"/>
      <c r="P66" s="143"/>
      <c r="Q66" s="143"/>
      <c r="R66" s="143"/>
      <c r="S66" s="365" t="s">
        <v>58</v>
      </c>
      <c r="T66" s="366"/>
      <c r="U66" s="366"/>
      <c r="V66" s="367"/>
      <c r="W66" s="257" t="s">
        <v>247</v>
      </c>
      <c r="X66" s="373"/>
      <c r="Y66" s="374"/>
      <c r="Z66" s="95"/>
      <c r="AA66" s="2"/>
      <c r="AB66" s="3"/>
      <c r="AC66" s="3"/>
      <c r="AD66" s="186"/>
      <c r="AE66" s="95"/>
      <c r="AF66" s="95"/>
      <c r="AG66" s="157" t="s">
        <v>34</v>
      </c>
      <c r="AH66" s="119" t="s">
        <v>48</v>
      </c>
      <c r="AI66" s="119" t="s">
        <v>165</v>
      </c>
      <c r="AJ66" s="119" t="s">
        <v>211</v>
      </c>
      <c r="AK66" s="157" t="s">
        <v>1</v>
      </c>
      <c r="AL66" s="252" t="s">
        <v>65</v>
      </c>
      <c r="AM66" s="223" t="s">
        <v>65</v>
      </c>
      <c r="AN66" s="254" t="s">
        <v>250</v>
      </c>
      <c r="AO66" s="252" t="s">
        <v>242</v>
      </c>
      <c r="AP66" s="282" t="s">
        <v>243</v>
      </c>
      <c r="AQ66" s="280" t="s">
        <v>258</v>
      </c>
    </row>
    <row r="67" spans="1:43" ht="13.5" thickBot="1">
      <c r="A67" s="136" t="s">
        <v>43</v>
      </c>
      <c r="B67" s="135" t="s">
        <v>40</v>
      </c>
      <c r="C67" s="136" t="s">
        <v>46</v>
      </c>
      <c r="D67" s="136" t="s">
        <v>16</v>
      </c>
      <c r="E67" s="295"/>
      <c r="F67" s="175"/>
      <c r="G67" s="175"/>
      <c r="H67" s="175"/>
      <c r="I67" s="175"/>
      <c r="J67" s="175"/>
      <c r="K67" s="175"/>
      <c r="L67" s="175"/>
      <c r="M67" s="175"/>
      <c r="N67" s="175"/>
      <c r="O67" s="175"/>
      <c r="P67" s="175"/>
      <c r="Q67" s="175"/>
      <c r="R67" s="175"/>
      <c r="S67" s="136" t="s">
        <v>2</v>
      </c>
      <c r="T67" s="136" t="s">
        <v>31</v>
      </c>
      <c r="U67" s="136" t="s">
        <v>24</v>
      </c>
      <c r="V67" s="50" t="s">
        <v>66</v>
      </c>
      <c r="W67" s="101" t="s">
        <v>249</v>
      </c>
      <c r="X67" s="250" t="s">
        <v>242</v>
      </c>
      <c r="Y67" s="250" t="s">
        <v>243</v>
      </c>
      <c r="Z67" s="95"/>
      <c r="AA67" s="2"/>
      <c r="AB67" s="3"/>
      <c r="AC67" s="3"/>
      <c r="AD67" s="186"/>
      <c r="AE67" s="95"/>
      <c r="AF67" s="95"/>
      <c r="AG67" s="251" t="s">
        <v>49</v>
      </c>
      <c r="AH67" s="148" t="s">
        <v>49</v>
      </c>
      <c r="AI67" s="148" t="s">
        <v>49</v>
      </c>
      <c r="AJ67" s="251" t="s">
        <v>49</v>
      </c>
      <c r="AK67" s="251" t="s">
        <v>50</v>
      </c>
      <c r="AL67" s="148" t="s">
        <v>245</v>
      </c>
      <c r="AM67" s="220" t="s">
        <v>245</v>
      </c>
      <c r="AN67" s="148" t="s">
        <v>251</v>
      </c>
      <c r="AO67" s="148" t="s">
        <v>65</v>
      </c>
      <c r="AP67" s="279" t="s">
        <v>65</v>
      </c>
      <c r="AQ67" s="280" t="s">
        <v>307</v>
      </c>
    </row>
    <row r="68" spans="1:43" ht="14.25" thickTop="1" thickBot="1">
      <c r="A68" s="357">
        <v>1</v>
      </c>
      <c r="B68" s="395" t="str">
        <f>DenStatus!C42</f>
        <v>Adventures in Science</v>
      </c>
      <c r="C68" s="361">
        <v>6</v>
      </c>
      <c r="D68" s="361">
        <v>11</v>
      </c>
      <c r="E68" s="136">
        <v>1</v>
      </c>
      <c r="F68" s="136">
        <v>2</v>
      </c>
      <c r="G68" s="50" t="s">
        <v>154</v>
      </c>
      <c r="H68" s="50" t="s">
        <v>155</v>
      </c>
      <c r="I68" s="50" t="s">
        <v>156</v>
      </c>
      <c r="J68" s="50" t="s">
        <v>157</v>
      </c>
      <c r="K68" s="50" t="s">
        <v>158</v>
      </c>
      <c r="L68" s="50" t="s">
        <v>159</v>
      </c>
      <c r="M68" s="50" t="s">
        <v>160</v>
      </c>
      <c r="N68" s="50" t="s">
        <v>161</v>
      </c>
      <c r="O68" s="50" t="s">
        <v>162</v>
      </c>
      <c r="P68" s="195"/>
      <c r="Q68" s="159"/>
      <c r="R68" s="159"/>
      <c r="S68" s="357">
        <f>COUNTA(E69:R69)</f>
        <v>0</v>
      </c>
      <c r="T68" s="357">
        <f>IF(SUM(AG68:AJ69)&gt;=AK68,1,0)</f>
        <v>0</v>
      </c>
      <c r="U68" s="377"/>
      <c r="V68" s="377"/>
      <c r="W68" s="402" t="str">
        <f>IF(AN68&gt;1,"ERROR",IF(AN68=1,"OK",""))</f>
        <v/>
      </c>
      <c r="X68" s="364"/>
      <c r="Y68" s="364"/>
      <c r="Z68" s="95"/>
      <c r="AA68" s="2"/>
      <c r="AB68" s="3"/>
      <c r="AC68" s="3"/>
      <c r="AD68" s="186"/>
      <c r="AE68" s="95"/>
      <c r="AF68" s="95"/>
      <c r="AG68" s="357">
        <f>IF(COUNTA(E69:F69)&gt;=2,1,0)</f>
        <v>0</v>
      </c>
      <c r="AH68" s="357">
        <f>IF(COUNTA(G69:O69)&gt;=4,1,0)</f>
        <v>0</v>
      </c>
      <c r="AI68" s="357"/>
      <c r="AJ68" s="357"/>
      <c r="AK68" s="357">
        <v>2</v>
      </c>
      <c r="AL68" s="357">
        <f>COUNTA(X68)</f>
        <v>0</v>
      </c>
      <c r="AM68" s="357">
        <f>COUNTA(Y68)</f>
        <v>0</v>
      </c>
      <c r="AN68" s="357">
        <f>SUM(AL68:AM69)</f>
        <v>0</v>
      </c>
      <c r="AO68" s="357">
        <f>IF(AN68&gt;1,0,IF(T68+AL68=2,1,0))</f>
        <v>0</v>
      </c>
      <c r="AP68" s="358">
        <f>IF(AN68&gt;1,0,IF(T68+AM68=2,1,0))</f>
        <v>0</v>
      </c>
      <c r="AQ68" s="278" t="s">
        <v>255</v>
      </c>
    </row>
    <row r="69" spans="1:43" ht="14.25" thickTop="1" thickBot="1">
      <c r="A69" s="394"/>
      <c r="B69" s="348"/>
      <c r="C69" s="343"/>
      <c r="D69" s="343"/>
      <c r="E69" s="179"/>
      <c r="F69" s="179"/>
      <c r="G69" s="179"/>
      <c r="H69" s="179"/>
      <c r="I69" s="179"/>
      <c r="J69" s="179"/>
      <c r="K69" s="179"/>
      <c r="L69" s="179"/>
      <c r="M69" s="179"/>
      <c r="N69" s="179"/>
      <c r="O69" s="179"/>
      <c r="P69" s="196"/>
      <c r="Q69" s="197"/>
      <c r="R69" s="197"/>
      <c r="S69" s="394"/>
      <c r="T69" s="394"/>
      <c r="U69" s="376"/>
      <c r="V69" s="376"/>
      <c r="W69" s="403"/>
      <c r="X69" s="368"/>
      <c r="Y69" s="363"/>
      <c r="Z69" s="95"/>
      <c r="AA69" s="2"/>
      <c r="AB69" s="3"/>
      <c r="AC69" s="3"/>
      <c r="AD69" s="186"/>
      <c r="AE69" s="95"/>
      <c r="AF69" s="95"/>
      <c r="AG69" s="343"/>
      <c r="AH69" s="343"/>
      <c r="AI69" s="343"/>
      <c r="AJ69" s="343"/>
      <c r="AK69" s="343"/>
      <c r="AL69" s="343"/>
      <c r="AM69" s="343"/>
      <c r="AN69" s="343"/>
      <c r="AO69" s="343"/>
      <c r="AP69" s="359"/>
      <c r="AQ69" s="278" t="s">
        <v>244</v>
      </c>
    </row>
    <row r="70" spans="1:43" ht="14.25" thickTop="1" thickBot="1">
      <c r="A70" s="360">
        <f>A68+1</f>
        <v>2</v>
      </c>
      <c r="B70" s="381" t="str">
        <f>DenStatus!C43</f>
        <v>Aquanaut</v>
      </c>
      <c r="C70" s="342">
        <v>6</v>
      </c>
      <c r="D70" s="342">
        <v>9</v>
      </c>
      <c r="E70" s="181">
        <v>1</v>
      </c>
      <c r="F70" s="181">
        <v>2</v>
      </c>
      <c r="G70" s="181">
        <v>3</v>
      </c>
      <c r="H70" s="181">
        <v>4</v>
      </c>
      <c r="I70" s="181">
        <v>5</v>
      </c>
      <c r="J70" s="181">
        <v>6</v>
      </c>
      <c r="K70" s="181">
        <v>7</v>
      </c>
      <c r="L70" s="181">
        <v>8</v>
      </c>
      <c r="M70" s="181">
        <v>9</v>
      </c>
      <c r="N70" s="198"/>
      <c r="O70" s="199"/>
      <c r="P70" s="199"/>
      <c r="Q70" s="199"/>
      <c r="R70" s="199"/>
      <c r="S70" s="360">
        <f>COUNTA(E71:R71)</f>
        <v>0</v>
      </c>
      <c r="T70" s="360">
        <f>IF(SUM(AG70:AJ71)&gt;=AK70,1,0)</f>
        <v>0</v>
      </c>
      <c r="U70" s="375"/>
      <c r="V70" s="375"/>
      <c r="W70" s="402" t="str">
        <f>IF(AN70&gt;1,"ERROR",IF(AN70=1,"OK",""))</f>
        <v/>
      </c>
      <c r="X70" s="362"/>
      <c r="Y70" s="362"/>
      <c r="Z70" s="95"/>
      <c r="AA70" s="32"/>
      <c r="AB70" s="3"/>
      <c r="AC70" s="3"/>
      <c r="AD70" s="186"/>
      <c r="AE70" s="95"/>
      <c r="AF70" s="95"/>
      <c r="AG70" s="360">
        <f>IF(COUNTA(E71:H71)&gt;=4,1,0)</f>
        <v>0</v>
      </c>
      <c r="AH70" s="342">
        <f>IF(COUNTA(I71:M71)&gt;=2,1,0)</f>
        <v>0</v>
      </c>
      <c r="AI70" s="360"/>
      <c r="AJ70" s="360"/>
      <c r="AK70" s="360">
        <v>2</v>
      </c>
      <c r="AL70" s="360">
        <f>COUNTA(X70)</f>
        <v>0</v>
      </c>
      <c r="AM70" s="360">
        <f>COUNTA(Y70)</f>
        <v>0</v>
      </c>
      <c r="AN70" s="360">
        <f>SUM(AL70:AM71)</f>
        <v>0</v>
      </c>
      <c r="AO70" s="360">
        <f>IF(AN70&gt;1,0,IF(T70+AL70=2,1,0))</f>
        <v>0</v>
      </c>
      <c r="AP70" s="408">
        <f>IF(AN70&gt;1,0,IF(T70+AM70=2,1,0))</f>
        <v>0</v>
      </c>
      <c r="AQ70" s="291"/>
    </row>
    <row r="71" spans="1:43" ht="13.5" thickBot="1">
      <c r="A71" s="394"/>
      <c r="B71" s="396"/>
      <c r="C71" s="394"/>
      <c r="D71" s="394"/>
      <c r="E71" s="179"/>
      <c r="F71" s="179"/>
      <c r="G71" s="179"/>
      <c r="H71" s="179"/>
      <c r="I71" s="179"/>
      <c r="J71" s="179"/>
      <c r="K71" s="179"/>
      <c r="L71" s="179"/>
      <c r="M71" s="179"/>
      <c r="N71" s="196"/>
      <c r="O71" s="197"/>
      <c r="P71" s="197"/>
      <c r="Q71" s="197"/>
      <c r="R71" s="197"/>
      <c r="S71" s="394"/>
      <c r="T71" s="394"/>
      <c r="U71" s="376"/>
      <c r="V71" s="376"/>
      <c r="W71" s="403"/>
      <c r="X71" s="368"/>
      <c r="Y71" s="363"/>
      <c r="Z71" s="95"/>
      <c r="AA71" s="32"/>
      <c r="AB71" s="3"/>
      <c r="AC71" s="3"/>
      <c r="AD71" s="186"/>
      <c r="AE71" s="95"/>
      <c r="AF71" s="95"/>
      <c r="AG71" s="343"/>
      <c r="AH71" s="343"/>
      <c r="AI71" s="343"/>
      <c r="AJ71" s="343"/>
      <c r="AK71" s="343"/>
      <c r="AL71" s="343"/>
      <c r="AM71" s="343"/>
      <c r="AN71" s="343"/>
      <c r="AO71" s="343"/>
      <c r="AP71" s="409"/>
      <c r="AQ71" s="290"/>
    </row>
    <row r="72" spans="1:43" ht="13.5" thickBot="1">
      <c r="A72" s="360">
        <f>A70+1</f>
        <v>3</v>
      </c>
      <c r="B72" s="381" t="str">
        <f>DenStatus!C44</f>
        <v>Art Explosion</v>
      </c>
      <c r="C72" s="342">
        <v>4</v>
      </c>
      <c r="D72" s="342">
        <v>9</v>
      </c>
      <c r="E72" s="181">
        <v>1</v>
      </c>
      <c r="F72" s="181">
        <v>2</v>
      </c>
      <c r="G72" s="182" t="s">
        <v>154</v>
      </c>
      <c r="H72" s="182" t="s">
        <v>155</v>
      </c>
      <c r="I72" s="182" t="s">
        <v>156</v>
      </c>
      <c r="J72" s="182" t="s">
        <v>157</v>
      </c>
      <c r="K72" s="182" t="s">
        <v>158</v>
      </c>
      <c r="L72" s="182" t="s">
        <v>159</v>
      </c>
      <c r="M72" s="182" t="s">
        <v>160</v>
      </c>
      <c r="N72" s="200"/>
      <c r="O72" s="201"/>
      <c r="P72" s="201"/>
      <c r="Q72" s="201"/>
      <c r="R72" s="201"/>
      <c r="S72" s="360">
        <f>COUNTA(E73:R73)</f>
        <v>0</v>
      </c>
      <c r="T72" s="360">
        <f>IF(SUM(AG72:AJ73)&gt;=AK72,1,0)</f>
        <v>0</v>
      </c>
      <c r="U72" s="375"/>
      <c r="V72" s="375"/>
      <c r="W72" s="402" t="str">
        <f>IF(AN72&gt;1,"ERROR",IF(AN72=1,"OK",""))</f>
        <v/>
      </c>
      <c r="X72" s="362"/>
      <c r="Y72" s="362"/>
      <c r="Z72" s="95"/>
      <c r="AA72" s="2"/>
      <c r="AB72" s="3"/>
      <c r="AC72" s="3"/>
      <c r="AD72" s="186"/>
      <c r="AE72" s="95"/>
      <c r="AF72" s="95"/>
      <c r="AG72" s="360">
        <f>IF(COUNTA(E73:F73)&gt;=2,1,0)</f>
        <v>0</v>
      </c>
      <c r="AH72" s="360">
        <f>IF(COUNTA(G73:M73)&gt;=2,1,0)</f>
        <v>0</v>
      </c>
      <c r="AI72" s="360"/>
      <c r="AJ72" s="360"/>
      <c r="AK72" s="360">
        <v>2</v>
      </c>
      <c r="AL72" s="360">
        <f>COUNTA(X72)</f>
        <v>0</v>
      </c>
      <c r="AM72" s="360">
        <f>COUNTA(Y72)</f>
        <v>0</v>
      </c>
      <c r="AN72" s="360">
        <f>SUM(AL72:AM73)</f>
        <v>0</v>
      </c>
      <c r="AO72" s="360">
        <f>IF(AN72&gt;1,0,IF(T72+AL72=2,1,0))</f>
        <v>0</v>
      </c>
      <c r="AP72" s="360">
        <f>IF(AN72&gt;1,0,IF(T72+AM72=2,1,0))</f>
        <v>0</v>
      </c>
      <c r="AQ72" s="95"/>
    </row>
    <row r="73" spans="1:43" ht="13.5" thickBot="1">
      <c r="A73" s="394"/>
      <c r="B73" s="396"/>
      <c r="C73" s="394"/>
      <c r="D73" s="394"/>
      <c r="E73" s="179"/>
      <c r="F73" s="179"/>
      <c r="G73" s="179"/>
      <c r="H73" s="179"/>
      <c r="I73" s="179"/>
      <c r="J73" s="179"/>
      <c r="K73" s="179"/>
      <c r="L73" s="179"/>
      <c r="M73" s="179"/>
      <c r="N73" s="202"/>
      <c r="O73" s="312"/>
      <c r="P73" s="312"/>
      <c r="Q73" s="312"/>
      <c r="R73" s="312"/>
      <c r="S73" s="394"/>
      <c r="T73" s="394"/>
      <c r="U73" s="376"/>
      <c r="V73" s="376"/>
      <c r="W73" s="403"/>
      <c r="X73" s="368"/>
      <c r="Y73" s="363"/>
      <c r="Z73" s="95"/>
      <c r="AA73" s="2"/>
      <c r="AB73" s="3"/>
      <c r="AC73" s="3"/>
      <c r="AD73" s="186"/>
      <c r="AE73" s="95"/>
      <c r="AF73" s="95"/>
      <c r="AG73" s="343"/>
      <c r="AH73" s="343"/>
      <c r="AI73" s="343"/>
      <c r="AJ73" s="343"/>
      <c r="AK73" s="343"/>
      <c r="AL73" s="343"/>
      <c r="AM73" s="343"/>
      <c r="AN73" s="343"/>
      <c r="AO73" s="343"/>
      <c r="AP73" s="343"/>
      <c r="AQ73" s="95"/>
    </row>
    <row r="74" spans="1:43" ht="13.5" thickBot="1">
      <c r="A74" s="360">
        <f>A72+1</f>
        <v>4</v>
      </c>
      <c r="B74" s="381" t="str">
        <f>DenStatus!C45</f>
        <v>Aware and Care</v>
      </c>
      <c r="C74" s="342">
        <v>5</v>
      </c>
      <c r="D74" s="342">
        <v>11</v>
      </c>
      <c r="E74" s="182">
        <v>1</v>
      </c>
      <c r="F74" s="182">
        <v>2</v>
      </c>
      <c r="G74" s="182">
        <v>3</v>
      </c>
      <c r="H74" s="182" t="s">
        <v>163</v>
      </c>
      <c r="I74" s="182" t="s">
        <v>164</v>
      </c>
      <c r="J74" s="182" t="s">
        <v>179</v>
      </c>
      <c r="K74" s="182" t="s">
        <v>180</v>
      </c>
      <c r="L74" s="182" t="s">
        <v>181</v>
      </c>
      <c r="M74" s="182" t="s">
        <v>182</v>
      </c>
      <c r="N74" s="182" t="s">
        <v>183</v>
      </c>
      <c r="O74" s="182" t="s">
        <v>184</v>
      </c>
      <c r="P74" s="201"/>
      <c r="Q74" s="201"/>
      <c r="R74" s="201"/>
      <c r="S74" s="360">
        <f>COUNTA(E75:R75)</f>
        <v>0</v>
      </c>
      <c r="T74" s="360">
        <f>IF(SUM(AG74:AJ75)&gt;=AK74,1,0)</f>
        <v>0</v>
      </c>
      <c r="U74" s="375"/>
      <c r="V74" s="375"/>
      <c r="W74" s="402" t="str">
        <f>IF(AN74&gt;1,"ERROR",IF(AN74=1,"OK",""))</f>
        <v/>
      </c>
      <c r="X74" s="362"/>
      <c r="Y74" s="362"/>
      <c r="Z74" s="95"/>
      <c r="AA74" s="2"/>
      <c r="AB74" s="3"/>
      <c r="AC74" s="3"/>
      <c r="AD74" s="186"/>
      <c r="AE74" s="95"/>
      <c r="AF74" s="95"/>
      <c r="AG74" s="360">
        <f>IF(COUNTA(E75:G75)&gt;=3,1,0)</f>
        <v>0</v>
      </c>
      <c r="AH74" s="360">
        <f>IF(COUNTA(H75:O75)&gt;=2,1,0)</f>
        <v>0</v>
      </c>
      <c r="AI74" s="360"/>
      <c r="AJ74" s="360"/>
      <c r="AK74" s="360">
        <v>2</v>
      </c>
      <c r="AL74" s="360">
        <f>COUNTA(X74)</f>
        <v>0</v>
      </c>
      <c r="AM74" s="360">
        <f>COUNTA(Y74)</f>
        <v>0</v>
      </c>
      <c r="AN74" s="360">
        <f>SUM(AL74:AM75)</f>
        <v>0</v>
      </c>
      <c r="AO74" s="360">
        <f>IF(AN74&gt;1,0,IF(T74+AL74=2,1,0))</f>
        <v>0</v>
      </c>
      <c r="AP74" s="360">
        <f>IF(AN74&gt;1,0,IF(T74+AM74=2,1,0))</f>
        <v>0</v>
      </c>
      <c r="AQ74" s="95"/>
    </row>
    <row r="75" spans="1:43" ht="13.5" thickBot="1">
      <c r="A75" s="394"/>
      <c r="B75" s="396"/>
      <c r="C75" s="394"/>
      <c r="D75" s="394"/>
      <c r="E75" s="179"/>
      <c r="F75" s="179"/>
      <c r="G75" s="179"/>
      <c r="H75" s="179"/>
      <c r="I75" s="179"/>
      <c r="J75" s="179"/>
      <c r="K75" s="179"/>
      <c r="L75" s="179"/>
      <c r="M75" s="179"/>
      <c r="N75" s="179"/>
      <c r="O75" s="179"/>
      <c r="P75" s="312"/>
      <c r="Q75" s="312"/>
      <c r="R75" s="312"/>
      <c r="S75" s="394"/>
      <c r="T75" s="394"/>
      <c r="U75" s="376"/>
      <c r="V75" s="376"/>
      <c r="W75" s="403"/>
      <c r="X75" s="368"/>
      <c r="Y75" s="363"/>
      <c r="Z75" s="95"/>
      <c r="AA75" s="2"/>
      <c r="AB75" s="3"/>
      <c r="AC75" s="3"/>
      <c r="AD75" s="186"/>
      <c r="AE75" s="95"/>
      <c r="AF75" s="95"/>
      <c r="AG75" s="343"/>
      <c r="AH75" s="343"/>
      <c r="AI75" s="343"/>
      <c r="AJ75" s="343"/>
      <c r="AK75" s="343"/>
      <c r="AL75" s="343"/>
      <c r="AM75" s="343"/>
      <c r="AN75" s="343"/>
      <c r="AO75" s="343"/>
      <c r="AP75" s="343"/>
      <c r="AQ75" s="95"/>
    </row>
    <row r="76" spans="1:43" ht="13.5" thickBot="1">
      <c r="A76" s="360">
        <f>A74+1</f>
        <v>5</v>
      </c>
      <c r="B76" s="381" t="str">
        <f>DenStatus!C46</f>
        <v>Build It</v>
      </c>
      <c r="C76" s="342">
        <v>4</v>
      </c>
      <c r="D76" s="342">
        <v>4</v>
      </c>
      <c r="E76" s="181">
        <v>1</v>
      </c>
      <c r="F76" s="181">
        <v>2</v>
      </c>
      <c r="G76" s="181">
        <v>3</v>
      </c>
      <c r="H76" s="181">
        <v>4</v>
      </c>
      <c r="I76" s="198"/>
      <c r="J76" s="199"/>
      <c r="K76" s="199"/>
      <c r="L76" s="199"/>
      <c r="M76" s="199"/>
      <c r="N76" s="199"/>
      <c r="O76" s="199"/>
      <c r="P76" s="199"/>
      <c r="Q76" s="199"/>
      <c r="R76" s="199"/>
      <c r="S76" s="360">
        <f>COUNTA(E77:R77)</f>
        <v>0</v>
      </c>
      <c r="T76" s="360">
        <f>IF(SUM(AG76:AJ77)&gt;=AK76,1,0)</f>
        <v>0</v>
      </c>
      <c r="U76" s="375"/>
      <c r="V76" s="375"/>
      <c r="W76" s="402" t="str">
        <f>IF(AN76&gt;1,"ERROR",IF(AN76=1,"OK",""))</f>
        <v/>
      </c>
      <c r="X76" s="362"/>
      <c r="Y76" s="362"/>
      <c r="Z76" s="95"/>
      <c r="AA76" s="2"/>
      <c r="AB76" s="3"/>
      <c r="AC76" s="3"/>
      <c r="AD76" s="186"/>
      <c r="AE76" s="95"/>
      <c r="AF76" s="95"/>
      <c r="AG76" s="360">
        <f>IF(COUNTA(E77:H77)&gt;=4,1,0)</f>
        <v>0</v>
      </c>
      <c r="AH76" s="360"/>
      <c r="AI76" s="360"/>
      <c r="AJ76" s="360"/>
      <c r="AK76" s="360">
        <v>1</v>
      </c>
      <c r="AL76" s="360">
        <f>COUNTA(X76)</f>
        <v>0</v>
      </c>
      <c r="AM76" s="360">
        <f>COUNTA(Y76)</f>
        <v>0</v>
      </c>
      <c r="AN76" s="360">
        <f>SUM(AL76:AM77)</f>
        <v>0</v>
      </c>
      <c r="AO76" s="360">
        <f>IF(AN76&gt;1,0,IF(T76+AL76=2,1,0))</f>
        <v>0</v>
      </c>
      <c r="AP76" s="360">
        <f>IF(AN76&gt;1,0,IF(T76+AM76=2,1,0))</f>
        <v>0</v>
      </c>
      <c r="AQ76" s="95"/>
    </row>
    <row r="77" spans="1:43" ht="13.5" thickBot="1">
      <c r="A77" s="394"/>
      <c r="B77" s="396"/>
      <c r="C77" s="394"/>
      <c r="D77" s="394"/>
      <c r="E77" s="179"/>
      <c r="F77" s="179"/>
      <c r="G77" s="179"/>
      <c r="H77" s="179"/>
      <c r="I77" s="196"/>
      <c r="J77" s="197"/>
      <c r="K77" s="197"/>
      <c r="L77" s="197"/>
      <c r="M77" s="197"/>
      <c r="N77" s="197"/>
      <c r="O77" s="197"/>
      <c r="P77" s="197"/>
      <c r="Q77" s="197"/>
      <c r="R77" s="197"/>
      <c r="S77" s="394"/>
      <c r="T77" s="394"/>
      <c r="U77" s="376"/>
      <c r="V77" s="376"/>
      <c r="W77" s="403"/>
      <c r="X77" s="368"/>
      <c r="Y77" s="363"/>
      <c r="Z77" s="95"/>
      <c r="AA77" s="2"/>
      <c r="AB77" s="3"/>
      <c r="AC77" s="3"/>
      <c r="AD77" s="186"/>
      <c r="AE77" s="95"/>
      <c r="AF77" s="95"/>
      <c r="AG77" s="343"/>
      <c r="AH77" s="343"/>
      <c r="AI77" s="343"/>
      <c r="AJ77" s="343"/>
      <c r="AK77" s="343"/>
      <c r="AL77" s="343"/>
      <c r="AM77" s="343"/>
      <c r="AN77" s="343"/>
      <c r="AO77" s="343"/>
      <c r="AP77" s="343"/>
      <c r="AQ77" s="95"/>
    </row>
    <row r="78" spans="1:43" ht="13.5" thickBot="1">
      <c r="A78" s="360">
        <f>A76+1</f>
        <v>6</v>
      </c>
      <c r="B78" s="381" t="str">
        <f>DenStatus!C47</f>
        <v>Build My Own Hero</v>
      </c>
      <c r="C78" s="342">
        <v>4</v>
      </c>
      <c r="D78" s="342">
        <v>6</v>
      </c>
      <c r="E78" s="181">
        <v>1</v>
      </c>
      <c r="F78" s="181">
        <v>2</v>
      </c>
      <c r="G78" s="181">
        <v>3</v>
      </c>
      <c r="H78" s="181">
        <v>4</v>
      </c>
      <c r="I78" s="181">
        <v>5</v>
      </c>
      <c r="J78" s="181">
        <v>6</v>
      </c>
      <c r="K78" s="198"/>
      <c r="L78" s="199"/>
      <c r="M78" s="199"/>
      <c r="N78" s="199"/>
      <c r="O78" s="199"/>
      <c r="P78" s="199"/>
      <c r="Q78" s="199"/>
      <c r="R78" s="199"/>
      <c r="S78" s="360">
        <f>COUNTA(E79:R79)</f>
        <v>0</v>
      </c>
      <c r="T78" s="360">
        <f>IF(SUM(AG78:AJ79)&gt;=AK78,1,0)</f>
        <v>0</v>
      </c>
      <c r="U78" s="375"/>
      <c r="V78" s="375"/>
      <c r="W78" s="402" t="str">
        <f>IF(AN78&gt;1,"ERROR",IF(AN78=1,"OK",""))</f>
        <v/>
      </c>
      <c r="X78" s="362"/>
      <c r="Y78" s="362"/>
      <c r="Z78" s="95"/>
      <c r="AA78" s="2"/>
      <c r="AB78" s="3"/>
      <c r="AC78" s="3"/>
      <c r="AD78" s="186"/>
      <c r="AE78" s="95"/>
      <c r="AF78" s="95"/>
      <c r="AG78" s="360">
        <f>IF(COUNTA(E79:G79)&gt;=3,1,0)</f>
        <v>0</v>
      </c>
      <c r="AH78" s="360">
        <f>IF(COUNTA(H79:J79)&gt;=1,1,0)</f>
        <v>0</v>
      </c>
      <c r="AI78" s="360"/>
      <c r="AJ78" s="360"/>
      <c r="AK78" s="360">
        <v>2</v>
      </c>
      <c r="AL78" s="360">
        <f>COUNTA(X78)</f>
        <v>0</v>
      </c>
      <c r="AM78" s="360">
        <f>COUNTA(Y78)</f>
        <v>0</v>
      </c>
      <c r="AN78" s="360">
        <f>SUM(AL78:AM79)</f>
        <v>0</v>
      </c>
      <c r="AO78" s="360">
        <f>IF(AN78&gt;1,0,IF(T78+AL78=2,1,0))</f>
        <v>0</v>
      </c>
      <c r="AP78" s="360">
        <f>IF(AN78&gt;1,0,IF(T78+AM78=2,1,0))</f>
        <v>0</v>
      </c>
      <c r="AQ78" s="95"/>
    </row>
    <row r="79" spans="1:43" ht="13.5" thickBot="1">
      <c r="A79" s="394"/>
      <c r="B79" s="396"/>
      <c r="C79" s="394"/>
      <c r="D79" s="394"/>
      <c r="E79" s="179"/>
      <c r="F79" s="179"/>
      <c r="G79" s="179"/>
      <c r="H79" s="179"/>
      <c r="I79" s="179"/>
      <c r="J79" s="179"/>
      <c r="K79" s="196"/>
      <c r="L79" s="197"/>
      <c r="M79" s="197"/>
      <c r="N79" s="197"/>
      <c r="O79" s="197"/>
      <c r="P79" s="197"/>
      <c r="Q79" s="197"/>
      <c r="R79" s="197"/>
      <c r="S79" s="394"/>
      <c r="T79" s="394"/>
      <c r="U79" s="376"/>
      <c r="V79" s="376"/>
      <c r="W79" s="403"/>
      <c r="X79" s="368"/>
      <c r="Y79" s="363"/>
      <c r="Z79" s="95"/>
      <c r="AA79" s="2"/>
      <c r="AB79" s="3"/>
      <c r="AC79" s="3"/>
      <c r="AD79" s="186"/>
      <c r="AE79" s="95"/>
      <c r="AF79" s="95"/>
      <c r="AG79" s="343"/>
      <c r="AH79" s="343"/>
      <c r="AI79" s="343"/>
      <c r="AJ79" s="343"/>
      <c r="AK79" s="343"/>
      <c r="AL79" s="343"/>
      <c r="AM79" s="343"/>
      <c r="AN79" s="343"/>
      <c r="AO79" s="343"/>
      <c r="AP79" s="343"/>
      <c r="AQ79" s="95"/>
    </row>
    <row r="80" spans="1:43" ht="13.5" thickBot="1">
      <c r="A80" s="360">
        <f>A78+1</f>
        <v>7</v>
      </c>
      <c r="B80" s="381" t="str">
        <f>DenStatus!C48</f>
        <v>Castaway</v>
      </c>
      <c r="C80" s="342">
        <v>6</v>
      </c>
      <c r="D80" s="342">
        <v>7</v>
      </c>
      <c r="E80" s="182" t="s">
        <v>169</v>
      </c>
      <c r="F80" s="182" t="s">
        <v>170</v>
      </c>
      <c r="G80" s="182" t="s">
        <v>171</v>
      </c>
      <c r="H80" s="182" t="s">
        <v>150</v>
      </c>
      <c r="I80" s="182" t="s">
        <v>151</v>
      </c>
      <c r="J80" s="182" t="s">
        <v>152</v>
      </c>
      <c r="K80" s="182" t="s">
        <v>153</v>
      </c>
      <c r="L80" s="199"/>
      <c r="M80" s="199"/>
      <c r="N80" s="199"/>
      <c r="O80" s="199"/>
      <c r="P80" s="199"/>
      <c r="Q80" s="199"/>
      <c r="R80" s="199"/>
      <c r="S80" s="360">
        <f>COUNTA(E81:R81)</f>
        <v>0</v>
      </c>
      <c r="T80" s="360">
        <f>IF(SUM(AG80:AJ81)&gt;=AK80,1,0)</f>
        <v>0</v>
      </c>
      <c r="U80" s="375"/>
      <c r="V80" s="375"/>
      <c r="W80" s="402" t="str">
        <f>IF(AN80&gt;1,"ERROR",IF(AN80=1,"OK",""))</f>
        <v/>
      </c>
      <c r="X80" s="362"/>
      <c r="Y80" s="362"/>
      <c r="Z80" s="95"/>
      <c r="AA80" s="2"/>
      <c r="AB80" s="3"/>
      <c r="AC80" s="3"/>
      <c r="AD80" s="186"/>
      <c r="AE80" s="95"/>
      <c r="AF80" s="95"/>
      <c r="AG80" s="360">
        <f>IF(COUNTA(E81)&gt;=1,1,0)</f>
        <v>0</v>
      </c>
      <c r="AH80" s="360">
        <f>IF(COUNTA(F81:G81)&gt;=1,1,0)</f>
        <v>0</v>
      </c>
      <c r="AI80" s="360">
        <f>IF(COUNTA(H81:K81)&gt;=4,1,0)</f>
        <v>0</v>
      </c>
      <c r="AJ80" s="360"/>
      <c r="AK80" s="360">
        <v>3</v>
      </c>
      <c r="AL80" s="360">
        <f>COUNTA(X80)</f>
        <v>0</v>
      </c>
      <c r="AM80" s="360">
        <f>COUNTA(Y80)</f>
        <v>0</v>
      </c>
      <c r="AN80" s="360">
        <f>SUM(AL80:AM81)</f>
        <v>0</v>
      </c>
      <c r="AO80" s="360">
        <f>IF(AN80&gt;1,0,IF(T80+AL80=2,1,0))</f>
        <v>0</v>
      </c>
      <c r="AP80" s="360">
        <f>IF(AN80&gt;1,0,IF(T80+AM80=2,1,0))</f>
        <v>0</v>
      </c>
      <c r="AQ80" s="95"/>
    </row>
    <row r="81" spans="1:43" ht="13.5" thickBot="1">
      <c r="A81" s="394"/>
      <c r="B81" s="396"/>
      <c r="C81" s="394"/>
      <c r="D81" s="394"/>
      <c r="E81" s="179"/>
      <c r="F81" s="179"/>
      <c r="G81" s="179"/>
      <c r="H81" s="179"/>
      <c r="I81" s="179"/>
      <c r="J81" s="179"/>
      <c r="K81" s="179"/>
      <c r="L81" s="197"/>
      <c r="M81" s="197"/>
      <c r="N81" s="197"/>
      <c r="O81" s="197"/>
      <c r="P81" s="197"/>
      <c r="Q81" s="197"/>
      <c r="R81" s="197"/>
      <c r="S81" s="394"/>
      <c r="T81" s="394"/>
      <c r="U81" s="376"/>
      <c r="V81" s="376"/>
      <c r="W81" s="403"/>
      <c r="X81" s="368"/>
      <c r="Y81" s="363"/>
      <c r="Z81" s="95"/>
      <c r="AA81" s="2"/>
      <c r="AB81" s="3"/>
      <c r="AC81" s="3"/>
      <c r="AD81" s="186"/>
      <c r="AE81" s="95"/>
      <c r="AF81" s="95"/>
      <c r="AG81" s="343"/>
      <c r="AH81" s="343"/>
      <c r="AI81" s="343"/>
      <c r="AJ81" s="343"/>
      <c r="AK81" s="343"/>
      <c r="AL81" s="343"/>
      <c r="AM81" s="343"/>
      <c r="AN81" s="343"/>
      <c r="AO81" s="343"/>
      <c r="AP81" s="343"/>
      <c r="AQ81" s="95"/>
    </row>
    <row r="82" spans="1:43" ht="13.5" thickBot="1">
      <c r="A82" s="360">
        <f>A80+1</f>
        <v>8</v>
      </c>
      <c r="B82" s="381" t="str">
        <f>DenStatus!C49</f>
        <v>Earth Rocks!</v>
      </c>
      <c r="C82" s="342">
        <v>11</v>
      </c>
      <c r="D82" s="342">
        <v>11</v>
      </c>
      <c r="E82" s="182" t="s">
        <v>169</v>
      </c>
      <c r="F82" s="182" t="s">
        <v>170</v>
      </c>
      <c r="G82" s="182">
        <v>2</v>
      </c>
      <c r="H82" s="182" t="s">
        <v>154</v>
      </c>
      <c r="I82" s="182" t="s">
        <v>155</v>
      </c>
      <c r="J82" s="182" t="s">
        <v>156</v>
      </c>
      <c r="K82" s="182" t="s">
        <v>163</v>
      </c>
      <c r="L82" s="182" t="s">
        <v>164</v>
      </c>
      <c r="M82" s="182">
        <v>5</v>
      </c>
      <c r="N82" s="182" t="s">
        <v>176</v>
      </c>
      <c r="O82" s="182" t="s">
        <v>177</v>
      </c>
      <c r="P82" s="199"/>
      <c r="Q82" s="199"/>
      <c r="R82" s="221"/>
      <c r="S82" s="360">
        <f>COUNTA(E83:R83)</f>
        <v>0</v>
      </c>
      <c r="T82" s="360">
        <f>IF(SUM(AG82:AJ83)&gt;=AK82,1,0)</f>
        <v>0</v>
      </c>
      <c r="U82" s="340"/>
      <c r="V82" s="375"/>
      <c r="W82" s="404" t="str">
        <f>IF(AN82&gt;1,"ERROR",IF(AN82=1,"OK",""))</f>
        <v/>
      </c>
      <c r="X82" s="362"/>
      <c r="Y82" s="362"/>
      <c r="Z82" s="95"/>
      <c r="AA82" s="2"/>
      <c r="AB82" s="3"/>
      <c r="AC82" s="3"/>
      <c r="AD82" s="186"/>
      <c r="AE82" s="95"/>
      <c r="AF82" s="95"/>
      <c r="AG82" s="360">
        <f>IF(COUNTA(E83:O83)&gt;=11,1,0)</f>
        <v>0</v>
      </c>
      <c r="AH82" s="360"/>
      <c r="AI82" s="360"/>
      <c r="AJ82" s="360"/>
      <c r="AK82" s="360">
        <v>1</v>
      </c>
      <c r="AL82" s="360">
        <f>COUNTA(X82)</f>
        <v>0</v>
      </c>
      <c r="AM82" s="360">
        <f>COUNTA(Y82)</f>
        <v>0</v>
      </c>
      <c r="AN82" s="360">
        <f>SUM(AL82:AM83)</f>
        <v>0</v>
      </c>
      <c r="AO82" s="360">
        <f>IF(AN82&gt;1,0,IF(T82+AL82=2,1,0))</f>
        <v>0</v>
      </c>
      <c r="AP82" s="360">
        <f>IF(AN82&gt;1,0,IF(T82+AM82=2,1,0))</f>
        <v>0</v>
      </c>
      <c r="AQ82" s="95"/>
    </row>
    <row r="83" spans="1:43" ht="13.5" thickBot="1">
      <c r="A83" s="397"/>
      <c r="B83" s="382"/>
      <c r="C83" s="379"/>
      <c r="D83" s="379"/>
      <c r="E83" s="5"/>
      <c r="F83" s="5"/>
      <c r="G83" s="5"/>
      <c r="H83" s="5"/>
      <c r="I83" s="5"/>
      <c r="J83" s="5"/>
      <c r="K83" s="5"/>
      <c r="L83" s="5"/>
      <c r="M83" s="5"/>
      <c r="N83" s="5"/>
      <c r="O83" s="5"/>
      <c r="P83" s="197"/>
      <c r="Q83" s="197"/>
      <c r="R83" s="53"/>
      <c r="S83" s="397"/>
      <c r="T83" s="397"/>
      <c r="U83" s="385"/>
      <c r="V83" s="393"/>
      <c r="W83" s="405"/>
      <c r="X83" s="368"/>
      <c r="Y83" s="363"/>
      <c r="Z83" s="95"/>
      <c r="AA83" s="2"/>
      <c r="AB83" s="3"/>
      <c r="AC83" s="3"/>
      <c r="AD83" s="186"/>
      <c r="AE83" s="95"/>
      <c r="AF83" s="95"/>
      <c r="AG83" s="328"/>
      <c r="AH83" s="328"/>
      <c r="AI83" s="328"/>
      <c r="AJ83" s="328"/>
      <c r="AK83" s="328"/>
      <c r="AL83" s="328"/>
      <c r="AM83" s="328"/>
      <c r="AN83" s="328"/>
      <c r="AO83" s="328"/>
      <c r="AP83" s="328"/>
      <c r="AQ83" s="95"/>
    </row>
    <row r="84" spans="1:43" ht="13.5" thickBot="1">
      <c r="A84" s="360">
        <f>A82+1</f>
        <v>9</v>
      </c>
      <c r="B84" s="381" t="str">
        <f>DenStatus!C50</f>
        <v>Engineer</v>
      </c>
      <c r="C84" s="342">
        <v>4</v>
      </c>
      <c r="D84" s="342">
        <v>6</v>
      </c>
      <c r="E84" s="181">
        <v>1</v>
      </c>
      <c r="F84" s="182" t="s">
        <v>150</v>
      </c>
      <c r="G84" s="182" t="s">
        <v>151</v>
      </c>
      <c r="H84" s="182" t="s">
        <v>152</v>
      </c>
      <c r="I84" s="181">
        <v>3</v>
      </c>
      <c r="J84" s="181">
        <v>4</v>
      </c>
      <c r="K84" s="198"/>
      <c r="L84" s="199"/>
      <c r="M84" s="199"/>
      <c r="N84" s="199"/>
      <c r="O84" s="199"/>
      <c r="P84" s="199"/>
      <c r="Q84" s="199"/>
      <c r="R84" s="199"/>
      <c r="S84" s="360">
        <f>COUNTA(E85:R85)</f>
        <v>0</v>
      </c>
      <c r="T84" s="360">
        <f>IF(SUM(AG84:AJ85)&gt;=AK84,1,0)</f>
        <v>0</v>
      </c>
      <c r="U84" s="375"/>
      <c r="V84" s="375"/>
      <c r="W84" s="402" t="str">
        <f>IF(AN84&gt;1,"ERROR",IF(AN84=1,"OK",""))</f>
        <v/>
      </c>
      <c r="X84" s="362"/>
      <c r="Y84" s="362"/>
      <c r="Z84" s="95"/>
      <c r="AA84" s="2"/>
      <c r="AB84" s="3"/>
      <c r="AC84" s="3"/>
      <c r="AD84" s="186"/>
      <c r="AE84" s="95"/>
      <c r="AF84" s="95"/>
      <c r="AG84" s="360">
        <f>IF(COUNTA(E85:H85)&gt;=4,1,0)</f>
        <v>0</v>
      </c>
      <c r="AH84" s="360"/>
      <c r="AI84" s="360"/>
      <c r="AJ84" s="360"/>
      <c r="AK84" s="360">
        <v>1</v>
      </c>
      <c r="AL84" s="360">
        <f>COUNTA(X84)</f>
        <v>0</v>
      </c>
      <c r="AM84" s="360">
        <f>COUNTA(Y84)</f>
        <v>0</v>
      </c>
      <c r="AN84" s="360">
        <f>SUM(AL84:AM85)</f>
        <v>0</v>
      </c>
      <c r="AO84" s="360">
        <f>IF(AN84&gt;1,0,IF(T84+AL84=2,1,0))</f>
        <v>0</v>
      </c>
      <c r="AP84" s="360">
        <f>IF(AN84&gt;1,0,IF(T84+AM84=2,1,0))</f>
        <v>0</v>
      </c>
      <c r="AQ84" s="95"/>
    </row>
    <row r="85" spans="1:43" ht="13.5" thickBot="1">
      <c r="A85" s="394"/>
      <c r="B85" s="396"/>
      <c r="C85" s="394"/>
      <c r="D85" s="394"/>
      <c r="E85" s="179"/>
      <c r="F85" s="179"/>
      <c r="G85" s="179"/>
      <c r="H85" s="179"/>
      <c r="I85" s="179"/>
      <c r="J85" s="179"/>
      <c r="K85" s="196"/>
      <c r="L85" s="197"/>
      <c r="M85" s="197"/>
      <c r="N85" s="197"/>
      <c r="O85" s="197"/>
      <c r="P85" s="197"/>
      <c r="Q85" s="197"/>
      <c r="R85" s="197"/>
      <c r="S85" s="394"/>
      <c r="T85" s="394"/>
      <c r="U85" s="376"/>
      <c r="V85" s="376"/>
      <c r="W85" s="403"/>
      <c r="X85" s="368"/>
      <c r="Y85" s="363"/>
      <c r="Z85" s="95"/>
      <c r="AA85" s="2"/>
      <c r="AB85" s="3"/>
      <c r="AC85" s="3"/>
      <c r="AD85" s="186"/>
      <c r="AE85" s="95"/>
      <c r="AF85" s="95"/>
      <c r="AG85" s="343"/>
      <c r="AH85" s="343"/>
      <c r="AI85" s="343"/>
      <c r="AJ85" s="343"/>
      <c r="AK85" s="343"/>
      <c r="AL85" s="343"/>
      <c r="AM85" s="343"/>
      <c r="AN85" s="343"/>
      <c r="AO85" s="343"/>
      <c r="AP85" s="343"/>
      <c r="AQ85" s="95"/>
    </row>
    <row r="86" spans="1:43" ht="13.5" thickBot="1">
      <c r="A86" s="360">
        <f>A84+1</f>
        <v>10</v>
      </c>
      <c r="B86" s="381" t="str">
        <f>DenStatus!C51</f>
        <v>Fix It</v>
      </c>
      <c r="C86" s="342">
        <v>15</v>
      </c>
      <c r="D86" s="342">
        <v>28</v>
      </c>
      <c r="E86" s="181">
        <v>1</v>
      </c>
      <c r="F86" s="182" t="s">
        <v>150</v>
      </c>
      <c r="G86" s="182" t="s">
        <v>151</v>
      </c>
      <c r="H86" s="182" t="s">
        <v>152</v>
      </c>
      <c r="I86" s="182" t="s">
        <v>154</v>
      </c>
      <c r="J86" s="182" t="s">
        <v>155</v>
      </c>
      <c r="K86" s="182" t="s">
        <v>156</v>
      </c>
      <c r="L86" s="182" t="s">
        <v>163</v>
      </c>
      <c r="M86" s="182" t="s">
        <v>164</v>
      </c>
      <c r="N86" s="182" t="s">
        <v>179</v>
      </c>
      <c r="O86" s="182" t="s">
        <v>180</v>
      </c>
      <c r="P86" s="182" t="s">
        <v>181</v>
      </c>
      <c r="Q86" s="182" t="s">
        <v>182</v>
      </c>
      <c r="R86" s="182" t="s">
        <v>183</v>
      </c>
      <c r="S86" s="360">
        <f>SUM(COUNTA(E87:R87)+COUNTA(E89:R89))</f>
        <v>0</v>
      </c>
      <c r="T86" s="360">
        <f>IF(SUM(AG86:AJ89)&gt;=AK86,1,0)</f>
        <v>0</v>
      </c>
      <c r="U86" s="340"/>
      <c r="V86" s="375"/>
      <c r="W86" s="404"/>
      <c r="X86" s="362"/>
      <c r="Y86" s="362"/>
      <c r="Z86" s="95"/>
      <c r="AA86" s="2"/>
      <c r="AB86" s="3"/>
      <c r="AC86" s="3"/>
      <c r="AD86" s="186"/>
      <c r="AE86" s="95"/>
      <c r="AF86" s="95"/>
      <c r="AG86" s="360">
        <f>IF(COUNTA(E87:K87)&gt;=7,1,0)</f>
        <v>0</v>
      </c>
      <c r="AH86" s="360">
        <f>IF(SUM(COUNTA(L87:R87)+COUNTA(E89:R89))&gt;=8,1,0)</f>
        <v>0</v>
      </c>
      <c r="AI86" s="360"/>
      <c r="AJ86" s="360"/>
      <c r="AK86" s="360">
        <v>2</v>
      </c>
      <c r="AL86" s="360">
        <f>COUNTA(X86)</f>
        <v>0</v>
      </c>
      <c r="AM86" s="360">
        <f>COUNTA(Y86)</f>
        <v>0</v>
      </c>
      <c r="AN86" s="360">
        <f>SUM(AL86:AM89)</f>
        <v>0</v>
      </c>
      <c r="AO86" s="360">
        <f>IF(AN86&gt;1,0,IF(T86+AL86=2,1,0))</f>
        <v>0</v>
      </c>
      <c r="AP86" s="360">
        <f>IF(AN86&gt;1,0,IF(T86+AM86=2,1,0))</f>
        <v>0</v>
      </c>
      <c r="AQ86" s="95"/>
    </row>
    <row r="87" spans="1:43" ht="13.5" thickBot="1">
      <c r="A87" s="389"/>
      <c r="B87" s="391"/>
      <c r="C87" s="389"/>
      <c r="D87" s="389"/>
      <c r="E87" s="31"/>
      <c r="F87" s="31"/>
      <c r="G87" s="31"/>
      <c r="H87" s="31"/>
      <c r="I87" s="31"/>
      <c r="J87" s="31"/>
      <c r="K87" s="31"/>
      <c r="L87" s="31"/>
      <c r="M87" s="31"/>
      <c r="N87" s="31"/>
      <c r="O87" s="31"/>
      <c r="P87" s="31"/>
      <c r="Q87" s="31"/>
      <c r="R87" s="31"/>
      <c r="S87" s="389"/>
      <c r="T87" s="389"/>
      <c r="U87" s="393"/>
      <c r="V87" s="393"/>
      <c r="W87" s="405"/>
      <c r="X87" s="363"/>
      <c r="Y87" s="363"/>
      <c r="Z87" s="95"/>
      <c r="AA87" s="2"/>
      <c r="AB87" s="3"/>
      <c r="AC87" s="3"/>
      <c r="AD87" s="186"/>
      <c r="AE87" s="95"/>
      <c r="AF87" s="95"/>
      <c r="AG87" s="328"/>
      <c r="AH87" s="328"/>
      <c r="AI87" s="328"/>
      <c r="AJ87" s="328"/>
      <c r="AK87" s="328"/>
      <c r="AL87" s="328"/>
      <c r="AM87" s="328"/>
      <c r="AN87" s="328"/>
      <c r="AO87" s="328"/>
      <c r="AP87" s="328"/>
      <c r="AQ87" s="95"/>
    </row>
    <row r="88" spans="1:43" ht="13.5" thickBot="1">
      <c r="A88" s="328"/>
      <c r="B88" s="347"/>
      <c r="C88" s="328"/>
      <c r="D88" s="328"/>
      <c r="E88" s="50" t="s">
        <v>184</v>
      </c>
      <c r="F88" s="50" t="s">
        <v>185</v>
      </c>
      <c r="G88" s="50" t="s">
        <v>186</v>
      </c>
      <c r="H88" s="50" t="s">
        <v>187</v>
      </c>
      <c r="I88" s="50" t="s">
        <v>188</v>
      </c>
      <c r="J88" s="50" t="s">
        <v>189</v>
      </c>
      <c r="K88" s="50" t="s">
        <v>190</v>
      </c>
      <c r="L88" s="50" t="s">
        <v>191</v>
      </c>
      <c r="M88" s="50" t="s">
        <v>192</v>
      </c>
      <c r="N88" s="50" t="s">
        <v>193</v>
      </c>
      <c r="O88" s="50" t="s">
        <v>194</v>
      </c>
      <c r="P88" s="50" t="s">
        <v>195</v>
      </c>
      <c r="Q88" s="50" t="s">
        <v>196</v>
      </c>
      <c r="R88" s="50" t="s">
        <v>197</v>
      </c>
      <c r="S88" s="328"/>
      <c r="T88" s="328"/>
      <c r="U88" s="328"/>
      <c r="V88" s="328"/>
      <c r="W88" s="405"/>
      <c r="X88" s="363"/>
      <c r="Y88" s="363"/>
      <c r="Z88" s="95"/>
      <c r="AA88" s="2"/>
      <c r="AB88" s="3"/>
      <c r="AC88" s="3"/>
      <c r="AD88" s="186"/>
      <c r="AE88" s="95"/>
      <c r="AF88" s="95"/>
      <c r="AG88" s="328"/>
      <c r="AH88" s="328"/>
      <c r="AI88" s="328"/>
      <c r="AJ88" s="328"/>
      <c r="AK88" s="328"/>
      <c r="AL88" s="328"/>
      <c r="AM88" s="328"/>
      <c r="AN88" s="328"/>
      <c r="AO88" s="328"/>
      <c r="AP88" s="328"/>
      <c r="AQ88" s="95"/>
    </row>
    <row r="89" spans="1:43" ht="13.5" thickBot="1">
      <c r="A89" s="343"/>
      <c r="B89" s="348"/>
      <c r="C89" s="343"/>
      <c r="D89" s="343"/>
      <c r="E89" s="190"/>
      <c r="F89" s="190"/>
      <c r="G89" s="190"/>
      <c r="H89" s="190"/>
      <c r="I89" s="190"/>
      <c r="J89" s="190"/>
      <c r="K89" s="190"/>
      <c r="L89" s="190"/>
      <c r="M89" s="190"/>
      <c r="N89" s="190"/>
      <c r="O89" s="190"/>
      <c r="P89" s="190"/>
      <c r="Q89" s="190"/>
      <c r="R89" s="190"/>
      <c r="S89" s="343"/>
      <c r="T89" s="343"/>
      <c r="U89" s="343"/>
      <c r="V89" s="343"/>
      <c r="W89" s="407"/>
      <c r="X89" s="363"/>
      <c r="Y89" s="363"/>
      <c r="Z89" s="95"/>
      <c r="AA89" s="2"/>
      <c r="AB89" s="3"/>
      <c r="AC89" s="3"/>
      <c r="AD89" s="186"/>
      <c r="AE89" s="95"/>
      <c r="AF89" s="95"/>
      <c r="AG89" s="343"/>
      <c r="AH89" s="343"/>
      <c r="AI89" s="343"/>
      <c r="AJ89" s="343"/>
      <c r="AK89" s="343"/>
      <c r="AL89" s="343"/>
      <c r="AM89" s="343"/>
      <c r="AN89" s="343"/>
      <c r="AO89" s="343"/>
      <c r="AP89" s="343"/>
      <c r="AQ89" s="95"/>
    </row>
    <row r="90" spans="1:43" ht="13.5" thickBot="1">
      <c r="A90" s="360">
        <v>11</v>
      </c>
      <c r="B90" s="381" t="str">
        <f>DenStatus!C52</f>
        <v>Game Design</v>
      </c>
      <c r="C90" s="342">
        <v>4</v>
      </c>
      <c r="D90" s="342">
        <v>4</v>
      </c>
      <c r="E90" s="181">
        <v>1</v>
      </c>
      <c r="F90" s="181">
        <v>2</v>
      </c>
      <c r="G90" s="181">
        <v>3</v>
      </c>
      <c r="H90" s="181">
        <v>4</v>
      </c>
      <c r="I90" s="198"/>
      <c r="J90" s="199"/>
      <c r="K90" s="199"/>
      <c r="L90" s="199"/>
      <c r="M90" s="199"/>
      <c r="N90" s="199"/>
      <c r="O90" s="199"/>
      <c r="P90" s="199"/>
      <c r="Q90" s="199"/>
      <c r="R90" s="199"/>
      <c r="S90" s="360">
        <f>COUNTA(E91:R91)</f>
        <v>0</v>
      </c>
      <c r="T90" s="360">
        <f>IF(SUM(AG90:AJ91)&gt;=AK90,1,0)</f>
        <v>0</v>
      </c>
      <c r="U90" s="375"/>
      <c r="V90" s="375"/>
      <c r="W90" s="402" t="str">
        <f>IF(AN90&gt;1,"ERROR",IF(AN90=1,"OK",""))</f>
        <v/>
      </c>
      <c r="X90" s="362"/>
      <c r="Y90" s="362"/>
      <c r="Z90" s="95"/>
      <c r="AA90" s="2"/>
      <c r="AB90" s="3"/>
      <c r="AC90" s="3"/>
      <c r="AD90" s="186"/>
      <c r="AE90" s="95"/>
      <c r="AF90" s="95"/>
      <c r="AG90" s="360">
        <f>IF(COUNTA(E91:H91)&gt;=4,1,0)</f>
        <v>0</v>
      </c>
      <c r="AH90" s="360"/>
      <c r="AI90" s="360"/>
      <c r="AJ90" s="360"/>
      <c r="AK90" s="360">
        <v>1</v>
      </c>
      <c r="AL90" s="360">
        <f>COUNTA(X90)</f>
        <v>0</v>
      </c>
      <c r="AM90" s="360">
        <f>COUNTA(Y90)</f>
        <v>0</v>
      </c>
      <c r="AN90" s="360">
        <f>SUM(AL90:AM91)</f>
        <v>0</v>
      </c>
      <c r="AO90" s="360">
        <f>IF(AN90&gt;1,0,IF(T90+AL90=2,1,0))</f>
        <v>0</v>
      </c>
      <c r="AP90" s="360">
        <f>IF(AN90&gt;1,0,IF(T90+AM90=2,1,0))</f>
        <v>0</v>
      </c>
      <c r="AQ90" s="95"/>
    </row>
    <row r="91" spans="1:43" ht="13.5" thickBot="1">
      <c r="A91" s="394"/>
      <c r="B91" s="396"/>
      <c r="C91" s="394"/>
      <c r="D91" s="394"/>
      <c r="E91" s="179"/>
      <c r="F91" s="179"/>
      <c r="G91" s="179"/>
      <c r="H91" s="179"/>
      <c r="I91" s="196"/>
      <c r="J91" s="197"/>
      <c r="K91" s="197"/>
      <c r="L91" s="197"/>
      <c r="M91" s="197"/>
      <c r="N91" s="197"/>
      <c r="O91" s="197"/>
      <c r="P91" s="197"/>
      <c r="Q91" s="197"/>
      <c r="R91" s="197"/>
      <c r="S91" s="394"/>
      <c r="T91" s="394"/>
      <c r="U91" s="376"/>
      <c r="V91" s="376"/>
      <c r="W91" s="403"/>
      <c r="X91" s="368"/>
      <c r="Y91" s="363"/>
      <c r="Z91" s="95"/>
      <c r="AA91" s="2"/>
      <c r="AB91" s="3"/>
      <c r="AC91" s="3"/>
      <c r="AD91" s="186"/>
      <c r="AE91" s="95"/>
      <c r="AF91" s="95"/>
      <c r="AG91" s="343"/>
      <c r="AH91" s="343"/>
      <c r="AI91" s="343"/>
      <c r="AJ91" s="343"/>
      <c r="AK91" s="343"/>
      <c r="AL91" s="343"/>
      <c r="AM91" s="343"/>
      <c r="AN91" s="343"/>
      <c r="AO91" s="343"/>
      <c r="AP91" s="343"/>
      <c r="AQ91" s="95"/>
    </row>
    <row r="92" spans="1:43" ht="13.5" thickBot="1">
      <c r="A92" s="360">
        <v>12</v>
      </c>
      <c r="B92" s="381" t="str">
        <f>DenStatus!C53</f>
        <v>Into the Wild</v>
      </c>
      <c r="C92" s="399" t="s">
        <v>326</v>
      </c>
      <c r="D92" s="342">
        <v>12</v>
      </c>
      <c r="E92" s="181">
        <v>1</v>
      </c>
      <c r="F92" s="181">
        <v>2</v>
      </c>
      <c r="G92" s="181">
        <v>3</v>
      </c>
      <c r="H92" s="181">
        <v>4</v>
      </c>
      <c r="I92" s="181">
        <v>5</v>
      </c>
      <c r="J92" s="181">
        <v>6</v>
      </c>
      <c r="K92" s="182" t="s">
        <v>166</v>
      </c>
      <c r="L92" s="182" t="s">
        <v>167</v>
      </c>
      <c r="M92" s="182" t="s">
        <v>168</v>
      </c>
      <c r="N92" s="181">
        <v>8</v>
      </c>
      <c r="O92" s="182" t="s">
        <v>198</v>
      </c>
      <c r="P92" s="182" t="s">
        <v>199</v>
      </c>
      <c r="Q92" s="198"/>
      <c r="R92" s="199"/>
      <c r="S92" s="360">
        <f>COUNTA(E93:R93)</f>
        <v>0</v>
      </c>
      <c r="T92" s="360">
        <f>IF(SUM(AG92:AJ93)&gt;=AK92,1,0)</f>
        <v>0</v>
      </c>
      <c r="U92" s="375"/>
      <c r="V92" s="375"/>
      <c r="W92" s="402" t="str">
        <f>IF(AN92&gt;1,"ERROR",IF(AN92=1,"OK",""))</f>
        <v/>
      </c>
      <c r="X92" s="362"/>
      <c r="Y92" s="362"/>
      <c r="Z92" s="95"/>
      <c r="AA92" s="32"/>
      <c r="AB92" s="3"/>
      <c r="AC92" s="3"/>
      <c r="AD92" s="186"/>
      <c r="AE92" s="95"/>
      <c r="AF92" s="95"/>
      <c r="AG92" s="360">
        <f>COUNTA(E93:J93)</f>
        <v>0</v>
      </c>
      <c r="AH92" s="360">
        <f>IF(COUNTA(K93:M93)&gt;=2,1,0)</f>
        <v>0</v>
      </c>
      <c r="AI92" s="360">
        <f>COUNTA(N93)</f>
        <v>0</v>
      </c>
      <c r="AJ92" s="360">
        <f>IF(COUNTA(O93:P93)&gt;=1,1,0)</f>
        <v>0</v>
      </c>
      <c r="AK92" s="360">
        <v>6</v>
      </c>
      <c r="AL92" s="360">
        <f>COUNTA(X92)</f>
        <v>0</v>
      </c>
      <c r="AM92" s="360">
        <f>COUNTA(Y92)</f>
        <v>0</v>
      </c>
      <c r="AN92" s="360">
        <f>SUM(AL92:AM93)</f>
        <v>0</v>
      </c>
      <c r="AO92" s="360">
        <f>IF(AN92&gt;1,0,IF(T92+AL92=2,1,0))</f>
        <v>0</v>
      </c>
      <c r="AP92" s="360">
        <f>IF(AN92&gt;1,0,IF(T92+AM92=2,1,0))</f>
        <v>0</v>
      </c>
      <c r="AQ92" s="95"/>
    </row>
    <row r="93" spans="1:43" ht="13.5" thickBot="1">
      <c r="A93" s="394"/>
      <c r="B93" s="396"/>
      <c r="C93" s="394"/>
      <c r="D93" s="394"/>
      <c r="E93" s="179"/>
      <c r="F93" s="179"/>
      <c r="G93" s="179"/>
      <c r="H93" s="179"/>
      <c r="I93" s="179"/>
      <c r="J93" s="179"/>
      <c r="K93" s="179"/>
      <c r="L93" s="179"/>
      <c r="M93" s="179"/>
      <c r="N93" s="179"/>
      <c r="O93" s="179"/>
      <c r="P93" s="179"/>
      <c r="Q93" s="196"/>
      <c r="R93" s="197"/>
      <c r="S93" s="394"/>
      <c r="T93" s="394"/>
      <c r="U93" s="376"/>
      <c r="V93" s="376"/>
      <c r="W93" s="403"/>
      <c r="X93" s="368"/>
      <c r="Y93" s="363"/>
      <c r="Z93" s="95"/>
      <c r="AA93" s="32"/>
      <c r="AB93" s="3"/>
      <c r="AC93" s="3"/>
      <c r="AD93" s="186"/>
      <c r="AE93" s="95"/>
      <c r="AF93" s="95"/>
      <c r="AG93" s="343"/>
      <c r="AH93" s="343"/>
      <c r="AI93" s="343"/>
      <c r="AJ93" s="343"/>
      <c r="AK93" s="343"/>
      <c r="AL93" s="343"/>
      <c r="AM93" s="343"/>
      <c r="AN93" s="343"/>
      <c r="AO93" s="343"/>
      <c r="AP93" s="343"/>
      <c r="AQ93" s="95"/>
    </row>
    <row r="94" spans="1:43" ht="13.5" thickBot="1">
      <c r="A94" s="360">
        <v>13</v>
      </c>
      <c r="B94" s="381" t="str">
        <f>DenStatus!C54</f>
        <v>Into the Woods</v>
      </c>
      <c r="C94" s="342">
        <v>5</v>
      </c>
      <c r="D94" s="342">
        <v>7</v>
      </c>
      <c r="E94" s="189">
        <v>1</v>
      </c>
      <c r="F94" s="189">
        <v>2</v>
      </c>
      <c r="G94" s="189">
        <v>3</v>
      </c>
      <c r="H94" s="189">
        <v>4</v>
      </c>
      <c r="I94" s="189">
        <v>5</v>
      </c>
      <c r="J94" s="189">
        <v>6</v>
      </c>
      <c r="K94" s="189">
        <v>7</v>
      </c>
      <c r="L94" s="198"/>
      <c r="M94" s="199"/>
      <c r="N94" s="199"/>
      <c r="O94" s="199"/>
      <c r="P94" s="199"/>
      <c r="Q94" s="199"/>
      <c r="R94" s="199"/>
      <c r="S94" s="360">
        <f>COUNTA(E95:R95)</f>
        <v>0</v>
      </c>
      <c r="T94" s="360">
        <f>IF(SUM(AG94:AJ95)&gt;=AK94,1,0)</f>
        <v>0</v>
      </c>
      <c r="U94" s="375"/>
      <c r="V94" s="375"/>
      <c r="W94" s="402" t="str">
        <f>IF(AN94&gt;1,"ERROR",IF(AN94=1,"OK",""))</f>
        <v/>
      </c>
      <c r="X94" s="362"/>
      <c r="Y94" s="362"/>
      <c r="Z94" s="95"/>
      <c r="AA94" s="2"/>
      <c r="AB94" s="3"/>
      <c r="AC94" s="3"/>
      <c r="AD94" s="186"/>
      <c r="AE94" s="95"/>
      <c r="AF94" s="95"/>
      <c r="AG94" s="360">
        <f>IF(COUNTA(E95:H95)&gt;=4,1,0)</f>
        <v>0</v>
      </c>
      <c r="AH94" s="360">
        <f>IF(COUNTA(I95:K95)&gt;=1,1,0)</f>
        <v>0</v>
      </c>
      <c r="AI94" s="360"/>
      <c r="AJ94" s="360"/>
      <c r="AK94" s="360">
        <v>2</v>
      </c>
      <c r="AL94" s="360">
        <f>COUNTA(X94)</f>
        <v>0</v>
      </c>
      <c r="AM94" s="360">
        <f>COUNTA(Y94)</f>
        <v>0</v>
      </c>
      <c r="AN94" s="360">
        <f>SUM(AL94:AM95)</f>
        <v>0</v>
      </c>
      <c r="AO94" s="360">
        <f>IF(AN94&gt;1,0,IF(T94+AL94=2,1,0))</f>
        <v>0</v>
      </c>
      <c r="AP94" s="360">
        <f>IF(AN94&gt;1,0,IF(T94+AM94=2,1,0))</f>
        <v>0</v>
      </c>
      <c r="AQ94" s="95"/>
    </row>
    <row r="95" spans="1:43" ht="13.5" thickBot="1">
      <c r="A95" s="394"/>
      <c r="B95" s="396"/>
      <c r="C95" s="394"/>
      <c r="D95" s="394"/>
      <c r="E95" s="179"/>
      <c r="F95" s="179"/>
      <c r="G95" s="179"/>
      <c r="H95" s="179"/>
      <c r="I95" s="179"/>
      <c r="J95" s="179"/>
      <c r="K95" s="179"/>
      <c r="L95" s="196"/>
      <c r="M95" s="197"/>
      <c r="N95" s="197"/>
      <c r="O95" s="197"/>
      <c r="P95" s="197"/>
      <c r="Q95" s="197"/>
      <c r="R95" s="197"/>
      <c r="S95" s="394"/>
      <c r="T95" s="394"/>
      <c r="U95" s="376"/>
      <c r="V95" s="376"/>
      <c r="W95" s="403"/>
      <c r="X95" s="368"/>
      <c r="Y95" s="363"/>
      <c r="Z95" s="95"/>
      <c r="AA95" s="2"/>
      <c r="AB95" s="3"/>
      <c r="AC95" s="3"/>
      <c r="AD95" s="186"/>
      <c r="AE95" s="95"/>
      <c r="AF95" s="95"/>
      <c r="AG95" s="343"/>
      <c r="AH95" s="343"/>
      <c r="AI95" s="343"/>
      <c r="AJ95" s="343"/>
      <c r="AK95" s="343"/>
      <c r="AL95" s="343"/>
      <c r="AM95" s="343"/>
      <c r="AN95" s="343"/>
      <c r="AO95" s="343"/>
      <c r="AP95" s="343"/>
      <c r="AQ95" s="95"/>
    </row>
    <row r="96" spans="1:43" ht="13.5" customHeight="1" thickBot="1">
      <c r="A96" s="360">
        <v>14</v>
      </c>
      <c r="B96" s="398" t="str">
        <f>DenStatus!C55</f>
        <v>Looking Back, Looking Forward</v>
      </c>
      <c r="C96" s="342">
        <v>3</v>
      </c>
      <c r="D96" s="342">
        <v>3</v>
      </c>
      <c r="E96" s="189">
        <v>1</v>
      </c>
      <c r="F96" s="189">
        <v>2</v>
      </c>
      <c r="G96" s="189">
        <v>3</v>
      </c>
      <c r="H96" s="198"/>
      <c r="I96" s="199"/>
      <c r="J96" s="199"/>
      <c r="K96" s="199"/>
      <c r="L96" s="199"/>
      <c r="M96" s="199"/>
      <c r="N96" s="199"/>
      <c r="O96" s="199"/>
      <c r="P96" s="199"/>
      <c r="Q96" s="199"/>
      <c r="R96" s="199"/>
      <c r="S96" s="360">
        <f>COUNTA(E97:R97)</f>
        <v>0</v>
      </c>
      <c r="T96" s="360">
        <f>IF(SUM(AG96:AJ97)&gt;=AK96,1,0)</f>
        <v>0</v>
      </c>
      <c r="U96" s="375"/>
      <c r="V96" s="375"/>
      <c r="W96" s="402" t="str">
        <f>IF(AN96&gt;1,"ERROR",IF(AN96=1,"OK",""))</f>
        <v/>
      </c>
      <c r="X96" s="362"/>
      <c r="Y96" s="362"/>
      <c r="Z96" s="95"/>
      <c r="AA96" s="2"/>
      <c r="AB96" s="3"/>
      <c r="AC96" s="3"/>
      <c r="AD96" s="186"/>
      <c r="AE96" s="95"/>
      <c r="AF96" s="95"/>
      <c r="AG96" s="360">
        <f>IF(COUNTA(E97:G97)&gt;=1,1,0)</f>
        <v>0</v>
      </c>
      <c r="AH96" s="360"/>
      <c r="AI96" s="360"/>
      <c r="AJ96" s="360"/>
      <c r="AK96" s="360">
        <v>1</v>
      </c>
      <c r="AL96" s="360">
        <f>COUNTA(X96)</f>
        <v>0</v>
      </c>
      <c r="AM96" s="360">
        <f>COUNTA(Y96)</f>
        <v>0</v>
      </c>
      <c r="AN96" s="360">
        <f>SUM(AL96:AM97)</f>
        <v>0</v>
      </c>
      <c r="AO96" s="360">
        <f>IF(AN96&gt;1,0,IF(T96+AL96=2,1,0))</f>
        <v>0</v>
      </c>
      <c r="AP96" s="360">
        <f>IF(AN96&gt;1,0,IF(T96+AM96=2,1,0))</f>
        <v>0</v>
      </c>
      <c r="AQ96" s="95"/>
    </row>
    <row r="97" spans="1:43" ht="13.5" thickBot="1">
      <c r="A97" s="343"/>
      <c r="B97" s="348"/>
      <c r="C97" s="343"/>
      <c r="D97" s="343"/>
      <c r="E97" s="183"/>
      <c r="F97" s="183"/>
      <c r="G97" s="183"/>
      <c r="H97" s="204"/>
      <c r="I97" s="205"/>
      <c r="J97" s="205"/>
      <c r="K97" s="205"/>
      <c r="L97" s="205"/>
      <c r="M97" s="205"/>
      <c r="N97" s="205"/>
      <c r="O97" s="205"/>
      <c r="P97" s="205"/>
      <c r="Q97" s="205"/>
      <c r="R97" s="205"/>
      <c r="S97" s="343"/>
      <c r="T97" s="394"/>
      <c r="U97" s="376"/>
      <c r="V97" s="376"/>
      <c r="W97" s="403"/>
      <c r="X97" s="368"/>
      <c r="Y97" s="363"/>
      <c r="Z97" s="95"/>
      <c r="AA97" s="2"/>
      <c r="AB97" s="3"/>
      <c r="AC97" s="3"/>
      <c r="AD97" s="186"/>
      <c r="AE97" s="95"/>
      <c r="AF97" s="95"/>
      <c r="AG97" s="343"/>
      <c r="AH97" s="343"/>
      <c r="AI97" s="343"/>
      <c r="AJ97" s="343"/>
      <c r="AK97" s="343"/>
      <c r="AL97" s="343"/>
      <c r="AM97" s="343"/>
      <c r="AN97" s="343"/>
      <c r="AO97" s="343"/>
      <c r="AP97" s="343"/>
      <c r="AQ97" s="95"/>
    </row>
    <row r="98" spans="1:43" ht="13.5" thickBot="1">
      <c r="A98" s="360">
        <v>15</v>
      </c>
      <c r="B98" s="381" t="str">
        <f>DenStatus!C56</f>
        <v>Maestro!</v>
      </c>
      <c r="C98" s="342">
        <v>4</v>
      </c>
      <c r="D98" s="342">
        <v>10</v>
      </c>
      <c r="E98" s="293" t="s">
        <v>169</v>
      </c>
      <c r="F98" s="293" t="s">
        <v>170</v>
      </c>
      <c r="G98" s="293" t="s">
        <v>150</v>
      </c>
      <c r="H98" s="293" t="s">
        <v>151</v>
      </c>
      <c r="I98" s="293" t="s">
        <v>152</v>
      </c>
      <c r="J98" s="293" t="s">
        <v>153</v>
      </c>
      <c r="K98" s="293" t="s">
        <v>172</v>
      </c>
      <c r="L98" s="293" t="s">
        <v>173</v>
      </c>
      <c r="M98" s="293" t="s">
        <v>174</v>
      </c>
      <c r="N98" s="293" t="s">
        <v>175</v>
      </c>
      <c r="O98" s="296"/>
      <c r="P98" s="207"/>
      <c r="Q98" s="207"/>
      <c r="R98" s="207"/>
      <c r="S98" s="360">
        <f>COUNTA(E99:R99)</f>
        <v>0</v>
      </c>
      <c r="T98" s="360">
        <f>IF(SUM(AG98:AJ99)&gt;=AK98,1,0)</f>
        <v>0</v>
      </c>
      <c r="U98" s="375"/>
      <c r="V98" s="375"/>
      <c r="W98" s="402" t="str">
        <f>IF(AN98&gt;1,"ERROR",IF(AN98=1,"OK",""))</f>
        <v/>
      </c>
      <c r="X98" s="362"/>
      <c r="Y98" s="362"/>
      <c r="Z98" s="95"/>
      <c r="AA98" s="2"/>
      <c r="AB98" s="3"/>
      <c r="AC98" s="3"/>
      <c r="AD98" s="186"/>
      <c r="AE98" s="95"/>
      <c r="AF98" s="95"/>
      <c r="AG98" s="360">
        <f>IF(COUNTA(E99:F99)&gt;=1,1,0)</f>
        <v>0</v>
      </c>
      <c r="AH98" s="360">
        <f>IF(COUNTA(G99:N99)&gt;=2,1,0)</f>
        <v>0</v>
      </c>
      <c r="AI98" s="360"/>
      <c r="AJ98" s="360"/>
      <c r="AK98" s="360">
        <v>2</v>
      </c>
      <c r="AL98" s="360">
        <f>COUNTA(X98)</f>
        <v>0</v>
      </c>
      <c r="AM98" s="360">
        <f>COUNTA(Y98)</f>
        <v>0</v>
      </c>
      <c r="AN98" s="360">
        <f>SUM(AL98:AM99)</f>
        <v>0</v>
      </c>
      <c r="AO98" s="360">
        <f>IF(AN98&gt;1,0,IF(T98+AL98=2,1,0))</f>
        <v>0</v>
      </c>
      <c r="AP98" s="360">
        <f>IF(AN98&gt;1,0,IF(T98+AM98=2,1,0))</f>
        <v>0</v>
      </c>
      <c r="AQ98" s="95"/>
    </row>
    <row r="99" spans="1:43" ht="13.5" thickBot="1">
      <c r="A99" s="343"/>
      <c r="B99" s="348"/>
      <c r="C99" s="343"/>
      <c r="D99" s="343"/>
      <c r="E99" s="179"/>
      <c r="F99" s="179"/>
      <c r="G99" s="179"/>
      <c r="H99" s="179"/>
      <c r="I99" s="179"/>
      <c r="J99" s="179"/>
      <c r="K99" s="179"/>
      <c r="L99" s="179"/>
      <c r="M99" s="179"/>
      <c r="N99" s="179"/>
      <c r="O99" s="196"/>
      <c r="P99" s="197"/>
      <c r="Q99" s="197"/>
      <c r="R99" s="197"/>
      <c r="S99" s="343"/>
      <c r="T99" s="394"/>
      <c r="U99" s="376"/>
      <c r="V99" s="376"/>
      <c r="W99" s="403"/>
      <c r="X99" s="368"/>
      <c r="Y99" s="363"/>
      <c r="Z99" s="95"/>
      <c r="AA99" s="2"/>
      <c r="AB99" s="3"/>
      <c r="AC99" s="3"/>
      <c r="AD99" s="186"/>
      <c r="AE99" s="95"/>
      <c r="AF99" s="95"/>
      <c r="AG99" s="343"/>
      <c r="AH99" s="343"/>
      <c r="AI99" s="343"/>
      <c r="AJ99" s="343"/>
      <c r="AK99" s="343"/>
      <c r="AL99" s="343"/>
      <c r="AM99" s="343"/>
      <c r="AN99" s="343"/>
      <c r="AO99" s="343"/>
      <c r="AP99" s="343"/>
      <c r="AQ99" s="95"/>
    </row>
    <row r="100" spans="1:43" ht="13.5" thickBot="1">
      <c r="A100" s="360">
        <v>16</v>
      </c>
      <c r="B100" s="381" t="str">
        <f>DenStatus!C57</f>
        <v>Moviemaking</v>
      </c>
      <c r="C100" s="342">
        <v>3</v>
      </c>
      <c r="D100" s="342">
        <v>3</v>
      </c>
      <c r="E100" s="189">
        <v>1</v>
      </c>
      <c r="F100" s="189">
        <v>2</v>
      </c>
      <c r="G100" s="189">
        <v>3</v>
      </c>
      <c r="H100" s="198"/>
      <c r="I100" s="199"/>
      <c r="J100" s="199"/>
      <c r="K100" s="199"/>
      <c r="L100" s="199"/>
      <c r="M100" s="199"/>
      <c r="N100" s="199"/>
      <c r="O100" s="199"/>
      <c r="P100" s="199"/>
      <c r="Q100" s="199"/>
      <c r="R100" s="199"/>
      <c r="S100" s="360">
        <f>COUNTA(E101:R101)</f>
        <v>0</v>
      </c>
      <c r="T100" s="360">
        <f>IF(SUM(AG100:AJ101)&gt;=AK100,1,0)</f>
        <v>0</v>
      </c>
      <c r="U100" s="375"/>
      <c r="V100" s="375"/>
      <c r="W100" s="402" t="str">
        <f>IF(AN100&gt;1,"ERROR",IF(AN100=1,"OK",""))</f>
        <v/>
      </c>
      <c r="X100" s="362"/>
      <c r="Y100" s="362"/>
      <c r="Z100" s="95"/>
      <c r="AA100" s="2"/>
      <c r="AB100" s="3"/>
      <c r="AC100" s="3"/>
      <c r="AD100" s="186"/>
      <c r="AE100" s="95"/>
      <c r="AF100" s="95"/>
      <c r="AG100" s="360">
        <f>IF(COUNTA(E101:G101)&gt;=3,1,0)</f>
        <v>0</v>
      </c>
      <c r="AH100" s="360"/>
      <c r="AI100" s="360"/>
      <c r="AJ100" s="360"/>
      <c r="AK100" s="360">
        <v>1</v>
      </c>
      <c r="AL100" s="360">
        <f>COUNTA(X100)</f>
        <v>0</v>
      </c>
      <c r="AM100" s="360">
        <f>COUNTA(Y100)</f>
        <v>0</v>
      </c>
      <c r="AN100" s="360">
        <f>SUM(AL100:AM101)</f>
        <v>0</v>
      </c>
      <c r="AO100" s="360">
        <f>IF(AN100&gt;1,0,IF(T100+AL100=2,1,0))</f>
        <v>0</v>
      </c>
      <c r="AP100" s="360">
        <f>IF(AN100&gt;1,0,IF(T100+AM100=2,1,0))</f>
        <v>0</v>
      </c>
      <c r="AQ100" s="95"/>
    </row>
    <row r="101" spans="1:43" ht="13.5" thickBot="1">
      <c r="A101" s="394"/>
      <c r="B101" s="396"/>
      <c r="C101" s="394"/>
      <c r="D101" s="394"/>
      <c r="E101" s="179"/>
      <c r="F101" s="179"/>
      <c r="G101" s="179"/>
      <c r="H101" s="196"/>
      <c r="I101" s="197"/>
      <c r="J101" s="197"/>
      <c r="K101" s="197"/>
      <c r="L101" s="197"/>
      <c r="M101" s="197"/>
      <c r="N101" s="197"/>
      <c r="O101" s="197"/>
      <c r="P101" s="197"/>
      <c r="Q101" s="197"/>
      <c r="R101" s="197"/>
      <c r="S101" s="394"/>
      <c r="T101" s="394"/>
      <c r="U101" s="376"/>
      <c r="V101" s="376"/>
      <c r="W101" s="403"/>
      <c r="X101" s="368"/>
      <c r="Y101" s="363"/>
      <c r="Z101" s="95"/>
      <c r="AA101" s="2"/>
      <c r="AB101" s="3"/>
      <c r="AC101" s="3"/>
      <c r="AD101" s="186"/>
      <c r="AE101" s="95"/>
      <c r="AF101" s="95"/>
      <c r="AG101" s="343"/>
      <c r="AH101" s="343"/>
      <c r="AI101" s="343"/>
      <c r="AJ101" s="343"/>
      <c r="AK101" s="343"/>
      <c r="AL101" s="343"/>
      <c r="AM101" s="343"/>
      <c r="AN101" s="343"/>
      <c r="AO101" s="343"/>
      <c r="AP101" s="343"/>
      <c r="AQ101" s="95"/>
    </row>
    <row r="102" spans="1:43" ht="13.5" thickBot="1">
      <c r="A102" s="360">
        <v>17</v>
      </c>
      <c r="B102" s="381" t="str">
        <f>DenStatus!C58</f>
        <v>Project Family</v>
      </c>
      <c r="C102" s="342">
        <v>6</v>
      </c>
      <c r="D102" s="342">
        <v>9</v>
      </c>
      <c r="E102" s="189">
        <v>1</v>
      </c>
      <c r="F102" s="194" t="s">
        <v>150</v>
      </c>
      <c r="G102" s="194" t="s">
        <v>151</v>
      </c>
      <c r="H102" s="194" t="s">
        <v>152</v>
      </c>
      <c r="I102" s="194">
        <v>3</v>
      </c>
      <c r="J102" s="194">
        <v>4</v>
      </c>
      <c r="K102" s="194">
        <v>5</v>
      </c>
      <c r="L102" s="194" t="s">
        <v>176</v>
      </c>
      <c r="M102" s="194" t="s">
        <v>177</v>
      </c>
      <c r="N102" s="198"/>
      <c r="O102" s="199"/>
      <c r="P102" s="199"/>
      <c r="Q102" s="199"/>
      <c r="R102" s="199"/>
      <c r="S102" s="360">
        <f>COUNTA(E103:R103)</f>
        <v>0</v>
      </c>
      <c r="T102" s="360">
        <f>IF(SUM(AG102:AJ103)&gt;=AK102,1,0)</f>
        <v>0</v>
      </c>
      <c r="U102" s="375"/>
      <c r="V102" s="375"/>
      <c r="W102" s="402" t="str">
        <f>IF(AN102&gt;1,"ERROR",IF(AN102=1,"OK",""))</f>
        <v/>
      </c>
      <c r="X102" s="362"/>
      <c r="Y102" s="362"/>
      <c r="Z102" s="95"/>
      <c r="AA102" s="32"/>
      <c r="AB102" s="3"/>
      <c r="AC102" s="3"/>
      <c r="AD102" s="186"/>
      <c r="AE102" s="95"/>
      <c r="AF102" s="95"/>
      <c r="AG102" s="360">
        <f>IF(COUNTA(E103)&gt;=1,1,0)</f>
        <v>0</v>
      </c>
      <c r="AH102" s="360">
        <f>IF(COUNTA(F103:H103)&gt;=1,1,0)</f>
        <v>0</v>
      </c>
      <c r="AI102" s="360">
        <f>IF(COUNTA(I103:K103)&gt;=3,1,0)</f>
        <v>0</v>
      </c>
      <c r="AJ102" s="360">
        <f>IF(COUNTA(L103:M103)&gt;=1,1,0)</f>
        <v>0</v>
      </c>
      <c r="AK102" s="360">
        <v>4</v>
      </c>
      <c r="AL102" s="360">
        <f>COUNTA(X102)</f>
        <v>0</v>
      </c>
      <c r="AM102" s="360">
        <f>COUNTA(Y102)</f>
        <v>0</v>
      </c>
      <c r="AN102" s="360">
        <f>SUM(AL102:AM103)</f>
        <v>0</v>
      </c>
      <c r="AO102" s="360">
        <f>IF(AN102&gt;1,0,IF(T102+AL102=2,1,0))</f>
        <v>0</v>
      </c>
      <c r="AP102" s="360">
        <f>IF(AN102&gt;1,0,IF(T102+AM102=2,1,0))</f>
        <v>0</v>
      </c>
      <c r="AQ102" s="95"/>
    </row>
    <row r="103" spans="1:43" ht="13.5" thickBot="1">
      <c r="A103" s="394"/>
      <c r="B103" s="396"/>
      <c r="C103" s="394"/>
      <c r="D103" s="394"/>
      <c r="E103" s="179"/>
      <c r="F103" s="179"/>
      <c r="G103" s="179"/>
      <c r="H103" s="179"/>
      <c r="I103" s="179"/>
      <c r="J103" s="179"/>
      <c r="K103" s="179"/>
      <c r="L103" s="179"/>
      <c r="M103" s="179"/>
      <c r="N103" s="196"/>
      <c r="O103" s="197"/>
      <c r="P103" s="197"/>
      <c r="Q103" s="197"/>
      <c r="R103" s="197"/>
      <c r="S103" s="394"/>
      <c r="T103" s="394"/>
      <c r="U103" s="376"/>
      <c r="V103" s="376"/>
      <c r="W103" s="403"/>
      <c r="X103" s="368"/>
      <c r="Y103" s="363"/>
      <c r="Z103" s="95"/>
      <c r="AA103" s="32"/>
      <c r="AB103" s="3"/>
      <c r="AC103" s="3"/>
      <c r="AD103" s="186"/>
      <c r="AE103" s="95"/>
      <c r="AF103" s="95"/>
      <c r="AG103" s="343"/>
      <c r="AH103" s="343"/>
      <c r="AI103" s="343"/>
      <c r="AJ103" s="343"/>
      <c r="AK103" s="343"/>
      <c r="AL103" s="343"/>
      <c r="AM103" s="343"/>
      <c r="AN103" s="343"/>
      <c r="AO103" s="343"/>
      <c r="AP103" s="343"/>
      <c r="AQ103" s="95"/>
    </row>
    <row r="104" spans="1:43" ht="13.5" thickBot="1">
      <c r="A104" s="360">
        <v>18</v>
      </c>
      <c r="B104" s="381" t="str">
        <f>DenStatus!C59</f>
        <v>Sportsman</v>
      </c>
      <c r="C104" s="342">
        <v>5</v>
      </c>
      <c r="D104" s="342">
        <v>5</v>
      </c>
      <c r="E104" s="189">
        <v>1</v>
      </c>
      <c r="F104" s="189">
        <v>2</v>
      </c>
      <c r="G104" s="194" t="s">
        <v>154</v>
      </c>
      <c r="H104" s="194" t="s">
        <v>155</v>
      </c>
      <c r="I104" s="194" t="s">
        <v>156</v>
      </c>
      <c r="J104" s="198"/>
      <c r="K104" s="199"/>
      <c r="L104" s="199"/>
      <c r="M104" s="199"/>
      <c r="N104" s="199"/>
      <c r="O104" s="199"/>
      <c r="P104" s="199"/>
      <c r="Q104" s="199"/>
      <c r="R104" s="199"/>
      <c r="S104" s="360">
        <f>COUNTA(E105:R105)</f>
        <v>0</v>
      </c>
      <c r="T104" s="360">
        <f>IF(SUM(AG104:AJ105)&gt;=AK104,1,0)</f>
        <v>0</v>
      </c>
      <c r="U104" s="375"/>
      <c r="V104" s="375"/>
      <c r="W104" s="402" t="str">
        <f>IF(AN104&gt;1,"ERROR",IF(AN104=1,"OK",""))</f>
        <v/>
      </c>
      <c r="X104" s="362"/>
      <c r="Y104" s="362"/>
      <c r="Z104" s="95"/>
      <c r="AA104" s="2"/>
      <c r="AB104" s="3"/>
      <c r="AC104" s="3"/>
      <c r="AD104" s="186"/>
      <c r="AE104" s="95"/>
      <c r="AF104" s="95"/>
      <c r="AG104" s="360">
        <f>IF(COUNTA(E105:I105)&gt;=5,1,0)</f>
        <v>0</v>
      </c>
      <c r="AH104" s="360"/>
      <c r="AI104" s="360"/>
      <c r="AJ104" s="360"/>
      <c r="AK104" s="360">
        <v>1</v>
      </c>
      <c r="AL104" s="360">
        <f>COUNTA(X104)</f>
        <v>0</v>
      </c>
      <c r="AM104" s="360">
        <f>COUNTA(Y104)</f>
        <v>0</v>
      </c>
      <c r="AN104" s="360">
        <f>SUM(AL104:AM105)</f>
        <v>0</v>
      </c>
      <c r="AO104" s="360">
        <f>IF(AN104&gt;1,0,IF(T104+AL104=2,1,0))</f>
        <v>0</v>
      </c>
      <c r="AP104" s="360">
        <f>IF(AN104&gt;1,0,IF(T104+AM104=2,1,0))</f>
        <v>0</v>
      </c>
      <c r="AQ104" s="95"/>
    </row>
    <row r="105" spans="1:43" ht="13.5" thickBot="1">
      <c r="A105" s="394"/>
      <c r="B105" s="396"/>
      <c r="C105" s="394"/>
      <c r="D105" s="343"/>
      <c r="E105" s="179"/>
      <c r="F105" s="179"/>
      <c r="G105" s="179"/>
      <c r="H105" s="179"/>
      <c r="I105" s="179"/>
      <c r="J105" s="196"/>
      <c r="K105" s="197"/>
      <c r="L105" s="197"/>
      <c r="M105" s="197"/>
      <c r="N105" s="197"/>
      <c r="O105" s="197"/>
      <c r="P105" s="197"/>
      <c r="Q105" s="197"/>
      <c r="R105" s="197"/>
      <c r="S105" s="343"/>
      <c r="T105" s="343"/>
      <c r="U105" s="376"/>
      <c r="V105" s="376"/>
      <c r="W105" s="403"/>
      <c r="X105" s="368"/>
      <c r="Y105" s="363"/>
      <c r="Z105" s="95"/>
      <c r="AA105" s="4"/>
      <c r="AB105" s="3"/>
      <c r="AC105" s="3"/>
      <c r="AD105" s="186"/>
      <c r="AE105" s="95"/>
      <c r="AF105" s="95"/>
      <c r="AG105" s="343"/>
      <c r="AH105" s="343"/>
      <c r="AI105" s="343"/>
      <c r="AJ105" s="343"/>
      <c r="AK105" s="343"/>
      <c r="AL105" s="343"/>
      <c r="AM105" s="343"/>
      <c r="AN105" s="343"/>
      <c r="AO105" s="343"/>
      <c r="AP105" s="343"/>
      <c r="AQ105" s="95"/>
    </row>
    <row r="106" spans="1:43">
      <c r="A106" s="184"/>
      <c r="B106" s="262" t="s">
        <v>282</v>
      </c>
      <c r="C106" s="149">
        <f>IF(SUM(AO68:AO105)&gt;=1,"X",0)</f>
        <v>0</v>
      </c>
      <c r="D106" s="223" t="s">
        <v>284</v>
      </c>
      <c r="E106" s="145"/>
      <c r="F106" s="145"/>
      <c r="G106" s="145"/>
      <c r="H106" s="145"/>
      <c r="I106" s="145"/>
      <c r="J106" s="145"/>
      <c r="K106" s="145"/>
      <c r="L106" s="145"/>
      <c r="M106" s="145"/>
      <c r="N106" s="145"/>
      <c r="O106" s="145"/>
      <c r="P106" s="145"/>
      <c r="Q106" s="145"/>
      <c r="R106" s="145"/>
      <c r="S106" s="95"/>
      <c r="T106" s="95"/>
      <c r="U106" s="178"/>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row>
    <row r="107" spans="1:43">
      <c r="A107" s="138"/>
      <c r="B107" s="153" t="s">
        <v>283</v>
      </c>
      <c r="C107" s="149">
        <f>IF(SUM(AP68:AP105)&gt;=1,"X",0)</f>
        <v>0</v>
      </c>
      <c r="D107" s="223" t="s">
        <v>284</v>
      </c>
      <c r="E107" s="145"/>
      <c r="F107" s="145"/>
      <c r="G107" s="145"/>
      <c r="H107" s="145"/>
      <c r="I107" s="145"/>
      <c r="J107" s="145"/>
      <c r="K107" s="145"/>
      <c r="L107" s="145"/>
      <c r="M107" s="145"/>
      <c r="N107" s="145"/>
      <c r="O107" s="145"/>
      <c r="P107" s="145"/>
      <c r="Q107" s="145"/>
      <c r="R107" s="145"/>
      <c r="S107" s="95"/>
      <c r="T107" s="95"/>
      <c r="U107" s="178"/>
      <c r="V107" s="95"/>
      <c r="W107" s="95"/>
      <c r="X107" s="95"/>
      <c r="Y107" s="95"/>
      <c r="Z107" s="95"/>
      <c r="AA107" s="95"/>
      <c r="AB107" s="95"/>
      <c r="AC107" s="95"/>
      <c r="AD107" s="95"/>
      <c r="AE107" s="95"/>
      <c r="AF107" s="95"/>
      <c r="AG107" s="104" t="s">
        <v>113</v>
      </c>
      <c r="AH107" s="105"/>
      <c r="AI107" s="105"/>
      <c r="AJ107" s="143"/>
      <c r="AK107" s="144"/>
      <c r="AL107" s="95"/>
      <c r="AM107" s="95"/>
      <c r="AN107" s="95"/>
      <c r="AO107" s="95"/>
      <c r="AP107" s="95"/>
      <c r="AQ107" s="95"/>
    </row>
    <row r="108" spans="1:43">
      <c r="A108" s="95"/>
      <c r="B108" s="106"/>
      <c r="C108" s="152"/>
      <c r="D108" s="145"/>
      <c r="E108" s="145"/>
      <c r="F108" s="145"/>
      <c r="G108" s="145"/>
      <c r="H108" s="145"/>
      <c r="I108" s="145"/>
      <c r="J108" s="145"/>
      <c r="K108" s="145"/>
      <c r="L108" s="145"/>
      <c r="M108" s="145"/>
      <c r="N108" s="145"/>
      <c r="O108" s="145"/>
      <c r="P108" s="145"/>
      <c r="Q108" s="145"/>
      <c r="R108" s="145"/>
      <c r="S108" s="95"/>
      <c r="T108" s="95"/>
      <c r="U108" s="95"/>
      <c r="V108" s="95"/>
      <c r="W108" s="95"/>
      <c r="X108" s="95"/>
      <c r="Y108" s="95"/>
      <c r="Z108" s="95"/>
      <c r="AA108" s="95"/>
      <c r="AB108" s="95"/>
      <c r="AC108" s="95"/>
      <c r="AD108" s="95"/>
      <c r="AE108" s="95"/>
      <c r="AF108" s="95"/>
      <c r="AG108" s="138" t="s">
        <v>26</v>
      </c>
      <c r="AH108" s="143"/>
      <c r="AI108" s="143"/>
      <c r="AJ108" s="143"/>
      <c r="AK108" s="144"/>
      <c r="AL108" s="95"/>
      <c r="AM108" s="95"/>
      <c r="AN108" s="95"/>
      <c r="AO108" s="95"/>
      <c r="AP108" s="95"/>
      <c r="AQ108" s="95"/>
    </row>
    <row r="109" spans="1:43">
      <c r="A109" s="138"/>
      <c r="B109" s="153" t="s">
        <v>111</v>
      </c>
      <c r="C109" s="136">
        <f>IF(SUM(AG111:AG114)&gt;=4,"X",0)</f>
        <v>0</v>
      </c>
      <c r="D109" s="145"/>
      <c r="E109" s="145"/>
      <c r="F109" s="145"/>
      <c r="G109" s="145"/>
      <c r="H109" s="145"/>
      <c r="I109" s="145"/>
      <c r="J109" s="145"/>
      <c r="K109" s="145"/>
      <c r="L109" s="145"/>
      <c r="M109" s="145"/>
      <c r="N109" s="145"/>
      <c r="O109" s="145"/>
      <c r="P109" s="145"/>
      <c r="Q109" s="145"/>
      <c r="R109" s="145"/>
      <c r="S109" s="95"/>
      <c r="T109" s="95"/>
      <c r="U109" s="95"/>
      <c r="V109" s="95"/>
      <c r="W109" s="95"/>
      <c r="X109" s="95"/>
      <c r="Y109" s="95"/>
      <c r="Z109" s="95"/>
      <c r="AA109" s="95"/>
      <c r="AB109" s="95"/>
      <c r="AC109" s="95"/>
      <c r="AD109" s="95"/>
      <c r="AE109" s="95"/>
      <c r="AF109" s="95"/>
      <c r="AG109" s="157" t="s">
        <v>34</v>
      </c>
      <c r="AH109" s="119" t="s">
        <v>48</v>
      </c>
      <c r="AI109" s="119" t="s">
        <v>165</v>
      </c>
      <c r="AJ109" s="119" t="s">
        <v>211</v>
      </c>
      <c r="AK109" s="157" t="s">
        <v>1</v>
      </c>
      <c r="AL109" s="95"/>
      <c r="AM109" s="95"/>
      <c r="AN109" s="95"/>
      <c r="AO109" s="95"/>
      <c r="AP109" s="95"/>
      <c r="AQ109" s="95"/>
    </row>
    <row r="110" spans="1:43">
      <c r="A110" s="138"/>
      <c r="B110" s="153" t="s">
        <v>232</v>
      </c>
      <c r="C110" s="136">
        <f>IF(SUM(AG120:AG123)&gt;=4,"X",0)</f>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51" t="s">
        <v>49</v>
      </c>
      <c r="AH110" s="148" t="s">
        <v>49</v>
      </c>
      <c r="AI110" s="148" t="s">
        <v>49</v>
      </c>
      <c r="AJ110" s="251" t="s">
        <v>49</v>
      </c>
      <c r="AK110" s="251" t="s">
        <v>50</v>
      </c>
      <c r="AL110" s="95"/>
      <c r="AM110" s="95"/>
      <c r="AN110" s="95"/>
      <c r="AO110" s="95"/>
      <c r="AP110" s="95"/>
      <c r="AQ110" s="95"/>
    </row>
    <row r="111" spans="1:43">
      <c r="A111" s="95"/>
      <c r="B111" s="91"/>
      <c r="C111" s="95"/>
      <c r="D111" s="140"/>
      <c r="E111" s="140"/>
      <c r="F111" s="140"/>
      <c r="G111" s="140"/>
      <c r="H111" s="140"/>
      <c r="I111" s="140"/>
      <c r="J111" s="140"/>
      <c r="K111" s="140"/>
      <c r="L111" s="140"/>
      <c r="M111" s="140"/>
      <c r="N111" s="140"/>
      <c r="O111" s="95"/>
      <c r="P111" s="95"/>
      <c r="Q111" s="95"/>
      <c r="R111" s="95"/>
      <c r="S111" s="95"/>
      <c r="T111" s="95"/>
      <c r="U111" s="95"/>
      <c r="V111" s="95"/>
      <c r="W111" s="95"/>
      <c r="X111" s="95"/>
      <c r="Y111" s="95"/>
      <c r="Z111" s="95"/>
      <c r="AA111" s="95"/>
      <c r="AB111" s="95"/>
      <c r="AC111" s="95"/>
      <c r="AD111" s="95"/>
      <c r="AE111" s="95"/>
      <c r="AF111" s="91" t="s">
        <v>17</v>
      </c>
      <c r="AG111" s="136">
        <f>IF(C13="X",1,0)</f>
        <v>0</v>
      </c>
      <c r="AH111" s="136"/>
      <c r="AI111" s="136"/>
      <c r="AJ111" s="136"/>
      <c r="AK111" s="136">
        <v>1</v>
      </c>
      <c r="AL111" s="95"/>
      <c r="AM111" s="95"/>
      <c r="AN111" s="95"/>
      <c r="AO111" s="95"/>
      <c r="AP111" s="95"/>
      <c r="AQ111" s="95"/>
    </row>
    <row r="112" spans="1:43">
      <c r="A112" s="139"/>
      <c r="B112" s="140"/>
      <c r="C112" s="140"/>
      <c r="D112" s="140"/>
      <c r="E112" s="140"/>
      <c r="F112" s="140"/>
      <c r="G112" s="140"/>
      <c r="H112" s="140"/>
      <c r="I112" s="140"/>
      <c r="J112" s="140"/>
      <c r="K112" s="140"/>
      <c r="L112" s="140"/>
      <c r="M112" s="140"/>
      <c r="N112" s="140"/>
      <c r="O112" s="95"/>
      <c r="P112" s="95"/>
      <c r="Q112" s="95"/>
      <c r="R112" s="95"/>
      <c r="S112" s="95"/>
      <c r="T112" s="95"/>
      <c r="U112" s="95"/>
      <c r="V112" s="95"/>
      <c r="W112" s="95"/>
      <c r="X112" s="95"/>
      <c r="Y112" s="95"/>
      <c r="Z112" s="95"/>
      <c r="AA112" s="95"/>
      <c r="AB112" s="95"/>
      <c r="AC112" s="95"/>
      <c r="AD112" s="95"/>
      <c r="AE112" s="95"/>
      <c r="AF112" s="91" t="s">
        <v>64</v>
      </c>
      <c r="AG112" s="136">
        <f>IF(C30="X",1,0)</f>
        <v>0</v>
      </c>
      <c r="AH112" s="136"/>
      <c r="AI112" s="136"/>
      <c r="AJ112" s="136"/>
      <c r="AK112" s="136">
        <v>1</v>
      </c>
      <c r="AL112" s="95"/>
      <c r="AM112" s="95"/>
      <c r="AN112" s="95"/>
      <c r="AO112" s="95"/>
      <c r="AP112" s="95"/>
      <c r="AQ112" s="95"/>
    </row>
    <row r="113" spans="1:43">
      <c r="A113" s="140"/>
      <c r="B113" s="140"/>
      <c r="C113" s="140"/>
      <c r="D113" s="140"/>
      <c r="E113" s="140"/>
      <c r="F113" s="140"/>
      <c r="G113" s="140"/>
      <c r="H113" s="140"/>
      <c r="I113" s="140"/>
      <c r="J113" s="140"/>
      <c r="K113" s="140"/>
      <c r="L113" s="140"/>
      <c r="M113" s="140"/>
      <c r="N113" s="140"/>
      <c r="O113" s="95"/>
      <c r="P113" s="95"/>
      <c r="Q113" s="95"/>
      <c r="R113" s="95"/>
      <c r="S113" s="95"/>
      <c r="T113" s="95"/>
      <c r="U113" s="95"/>
      <c r="V113" s="95"/>
      <c r="W113" s="95"/>
      <c r="X113" s="95"/>
      <c r="Y113" s="95"/>
      <c r="Z113" s="95"/>
      <c r="AA113" s="95"/>
      <c r="AB113" s="95"/>
      <c r="AC113" s="95"/>
      <c r="AD113" s="95"/>
      <c r="AE113" s="95"/>
      <c r="AF113" s="91" t="s">
        <v>63</v>
      </c>
      <c r="AG113" s="136">
        <f>IF(C38="X",1,0)</f>
        <v>0</v>
      </c>
      <c r="AH113" s="136"/>
      <c r="AI113" s="136"/>
      <c r="AJ113" s="136"/>
      <c r="AK113" s="136">
        <v>1</v>
      </c>
      <c r="AL113" s="95"/>
      <c r="AM113" s="95"/>
      <c r="AN113" s="95"/>
      <c r="AO113" s="95"/>
      <c r="AP113" s="95"/>
      <c r="AQ113" s="95"/>
    </row>
    <row r="114" spans="1:43">
      <c r="A114" s="140"/>
      <c r="B114" s="140"/>
      <c r="C114" s="152"/>
      <c r="D114" s="140"/>
      <c r="E114" s="140"/>
      <c r="F114" s="140"/>
      <c r="G114" s="140"/>
      <c r="H114" s="140"/>
      <c r="I114" s="140"/>
      <c r="J114" s="140"/>
      <c r="K114" s="140"/>
      <c r="L114" s="140"/>
      <c r="M114" s="140"/>
      <c r="N114" s="140"/>
      <c r="O114" s="95"/>
      <c r="P114" s="95"/>
      <c r="Q114" s="95"/>
      <c r="R114" s="95"/>
      <c r="S114" s="95"/>
      <c r="T114" s="95"/>
      <c r="U114" s="95"/>
      <c r="V114" s="95"/>
      <c r="W114" s="95"/>
      <c r="X114" s="95"/>
      <c r="Y114" s="95"/>
      <c r="Z114" s="95"/>
      <c r="AA114" s="95"/>
      <c r="AB114" s="95"/>
      <c r="AC114" s="95"/>
      <c r="AD114" s="95"/>
      <c r="AE114" s="95"/>
      <c r="AF114" s="91" t="s">
        <v>65</v>
      </c>
      <c r="AG114" s="136">
        <f>IF(C106="X",1,0)</f>
        <v>0</v>
      </c>
      <c r="AH114" s="136"/>
      <c r="AI114" s="136"/>
      <c r="AJ114" s="136"/>
      <c r="AK114" s="136">
        <v>1</v>
      </c>
      <c r="AL114" s="91" t="s">
        <v>253</v>
      </c>
      <c r="AM114" s="95"/>
      <c r="AN114" s="95"/>
      <c r="AO114" s="95"/>
      <c r="AP114" s="95"/>
      <c r="AQ114" s="95"/>
    </row>
    <row r="115" spans="1:43">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row>
    <row r="116" spans="1:43">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104" t="s">
        <v>235</v>
      </c>
      <c r="AH116" s="105"/>
      <c r="AI116" s="105"/>
      <c r="AJ116" s="143"/>
      <c r="AK116" s="144"/>
      <c r="AL116" s="95"/>
      <c r="AM116" s="95"/>
      <c r="AN116" s="95"/>
      <c r="AO116" s="95"/>
      <c r="AP116" s="95"/>
      <c r="AQ116" s="95"/>
    </row>
    <row r="117" spans="1:43">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138" t="s">
        <v>26</v>
      </c>
      <c r="AH117" s="143"/>
      <c r="AI117" s="143"/>
      <c r="AJ117" s="143"/>
      <c r="AK117" s="144"/>
      <c r="AL117" s="95"/>
      <c r="AM117" s="95"/>
      <c r="AN117" s="95"/>
      <c r="AO117" s="95"/>
      <c r="AP117" s="95"/>
      <c r="AQ117" s="95"/>
    </row>
    <row r="118" spans="1:43">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157" t="s">
        <v>34</v>
      </c>
      <c r="AH118" s="119" t="s">
        <v>48</v>
      </c>
      <c r="AI118" s="119" t="s">
        <v>165</v>
      </c>
      <c r="AJ118" s="119" t="s">
        <v>211</v>
      </c>
      <c r="AK118" s="157" t="s">
        <v>1</v>
      </c>
      <c r="AL118" s="95"/>
      <c r="AM118" s="95"/>
      <c r="AN118" s="95"/>
      <c r="AO118" s="95"/>
      <c r="AP118" s="95"/>
      <c r="AQ118" s="95"/>
    </row>
    <row r="119" spans="1:43">
      <c r="A119" s="95"/>
      <c r="B119" s="95"/>
      <c r="C119" s="95"/>
      <c r="D119" s="95"/>
      <c r="E119" s="95"/>
      <c r="F119" s="95"/>
      <c r="G119" s="95"/>
      <c r="H119" s="95"/>
      <c r="I119" s="95"/>
      <c r="J119" s="95"/>
      <c r="K119" s="95"/>
      <c r="L119" s="95"/>
      <c r="M119" s="95"/>
      <c r="N119" s="95"/>
      <c r="O119" s="95"/>
      <c r="P119" s="95"/>
      <c r="Q119" s="95"/>
      <c r="R119" s="95"/>
      <c r="S119" s="95"/>
      <c r="T119" s="95"/>
      <c r="U119" s="95"/>
      <c r="V119" s="95"/>
      <c r="W119" s="91"/>
      <c r="X119" s="95"/>
      <c r="Y119" s="95"/>
      <c r="Z119" s="95"/>
      <c r="AA119" s="95"/>
      <c r="AB119" s="95"/>
      <c r="AC119" s="95"/>
      <c r="AD119" s="95"/>
      <c r="AE119" s="95"/>
      <c r="AF119" s="95"/>
      <c r="AG119" s="251" t="s">
        <v>49</v>
      </c>
      <c r="AH119" s="148" t="s">
        <v>49</v>
      </c>
      <c r="AI119" s="148" t="s">
        <v>49</v>
      </c>
      <c r="AJ119" s="251" t="s">
        <v>49</v>
      </c>
      <c r="AK119" s="251" t="s">
        <v>50</v>
      </c>
      <c r="AL119" s="95"/>
      <c r="AM119" s="95"/>
      <c r="AN119" s="95"/>
      <c r="AO119" s="95"/>
      <c r="AP119" s="95"/>
      <c r="AQ119" s="95"/>
    </row>
    <row r="120" spans="1:43">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1" t="s">
        <v>17</v>
      </c>
      <c r="AG120" s="136">
        <f>IF(C13="X",1,0)</f>
        <v>0</v>
      </c>
      <c r="AH120" s="136"/>
      <c r="AI120" s="136"/>
      <c r="AJ120" s="136"/>
      <c r="AK120" s="136">
        <v>1</v>
      </c>
      <c r="AL120" s="95"/>
      <c r="AM120" s="95"/>
      <c r="AN120" s="95"/>
      <c r="AO120" s="95"/>
      <c r="AP120" s="95"/>
      <c r="AQ120" s="95"/>
    </row>
    <row r="121" spans="1:43">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1" t="s">
        <v>64</v>
      </c>
      <c r="AG121" s="136">
        <f>IF(C55="X",1,0)</f>
        <v>0</v>
      </c>
      <c r="AH121" s="136"/>
      <c r="AI121" s="136"/>
      <c r="AJ121" s="136"/>
      <c r="AK121" s="136">
        <v>1</v>
      </c>
      <c r="AL121" s="95"/>
      <c r="AM121" s="95"/>
      <c r="AN121" s="95"/>
      <c r="AO121" s="95"/>
      <c r="AP121" s="95"/>
      <c r="AQ121" s="95"/>
    </row>
    <row r="122" spans="1:43">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1" t="s">
        <v>63</v>
      </c>
      <c r="AG122" s="136">
        <f>IF(C63="X",1,0)</f>
        <v>0</v>
      </c>
      <c r="AH122" s="136"/>
      <c r="AI122" s="136"/>
      <c r="AJ122" s="136"/>
      <c r="AK122" s="136">
        <v>1</v>
      </c>
      <c r="AL122" s="95"/>
      <c r="AM122" s="95"/>
      <c r="AN122" s="95"/>
      <c r="AO122" s="95"/>
      <c r="AP122" s="95"/>
      <c r="AQ122" s="95"/>
    </row>
    <row r="123" spans="1:43">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1" t="s">
        <v>65</v>
      </c>
      <c r="AG123" s="136">
        <f>IF(C107="X",1,0)</f>
        <v>0</v>
      </c>
      <c r="AH123" s="136"/>
      <c r="AI123" s="136"/>
      <c r="AJ123" s="136"/>
      <c r="AK123" s="136">
        <v>1</v>
      </c>
      <c r="AL123" s="91" t="s">
        <v>253</v>
      </c>
      <c r="AM123" s="95"/>
      <c r="AN123" s="95"/>
      <c r="AO123" s="95"/>
      <c r="AP123" s="95"/>
      <c r="AQ123" s="95"/>
    </row>
  </sheetData>
  <sheetProtection sheet="1" objects="1" scenarios="1"/>
  <mergeCells count="514">
    <mergeCell ref="AP102:AP103"/>
    <mergeCell ref="AG104:AG105"/>
    <mergeCell ref="AH104:AH105"/>
    <mergeCell ref="AI104:AI105"/>
    <mergeCell ref="AJ104:AJ105"/>
    <mergeCell ref="AK104:AK105"/>
    <mergeCell ref="AL104:AL105"/>
    <mergeCell ref="AM104:AM105"/>
    <mergeCell ref="AN104:AN105"/>
    <mergeCell ref="AO104:AO105"/>
    <mergeCell ref="AP104:AP105"/>
    <mergeCell ref="AG102:AG103"/>
    <mergeCell ref="AH102:AH103"/>
    <mergeCell ref="AI102:AI103"/>
    <mergeCell ref="AJ102:AJ103"/>
    <mergeCell ref="AK102:AK103"/>
    <mergeCell ref="AL102:AL103"/>
    <mergeCell ref="AM102:AM103"/>
    <mergeCell ref="AN102:AN103"/>
    <mergeCell ref="AO102:AO103"/>
    <mergeCell ref="AP98:AP99"/>
    <mergeCell ref="AG100:AG101"/>
    <mergeCell ref="AH100:AH101"/>
    <mergeCell ref="AI100:AI101"/>
    <mergeCell ref="AJ100:AJ101"/>
    <mergeCell ref="AK100:AK101"/>
    <mergeCell ref="AL100:AL101"/>
    <mergeCell ref="AM100:AM101"/>
    <mergeCell ref="AN100:AN101"/>
    <mergeCell ref="AO100:AO101"/>
    <mergeCell ref="AP100:AP101"/>
    <mergeCell ref="AG98:AG99"/>
    <mergeCell ref="AH98:AH99"/>
    <mergeCell ref="AI98:AI99"/>
    <mergeCell ref="AJ98:AJ99"/>
    <mergeCell ref="AK98:AK99"/>
    <mergeCell ref="AL98:AL99"/>
    <mergeCell ref="AM98:AM99"/>
    <mergeCell ref="AN98:AN99"/>
    <mergeCell ref="AO98:AO99"/>
    <mergeCell ref="AP94:AP95"/>
    <mergeCell ref="AG96:AG97"/>
    <mergeCell ref="AH96:AH97"/>
    <mergeCell ref="AI96:AI97"/>
    <mergeCell ref="AJ96:AJ97"/>
    <mergeCell ref="AK96:AK97"/>
    <mergeCell ref="AL96:AL97"/>
    <mergeCell ref="AM96:AM97"/>
    <mergeCell ref="AN96:AN97"/>
    <mergeCell ref="AO96:AO97"/>
    <mergeCell ref="AP96:AP97"/>
    <mergeCell ref="AG94:AG95"/>
    <mergeCell ref="AH94:AH95"/>
    <mergeCell ref="AI94:AI95"/>
    <mergeCell ref="AJ94:AJ95"/>
    <mergeCell ref="AK94:AK95"/>
    <mergeCell ref="AL94:AL95"/>
    <mergeCell ref="AM94:AM95"/>
    <mergeCell ref="AN94:AN95"/>
    <mergeCell ref="AO94:AO95"/>
    <mergeCell ref="AP90:AP91"/>
    <mergeCell ref="AG92:AG93"/>
    <mergeCell ref="AH92:AH93"/>
    <mergeCell ref="AI92:AI93"/>
    <mergeCell ref="AJ92:AJ93"/>
    <mergeCell ref="AK92:AK93"/>
    <mergeCell ref="AL92:AL93"/>
    <mergeCell ref="AM92:AM93"/>
    <mergeCell ref="AN92:AN93"/>
    <mergeCell ref="AO92:AO93"/>
    <mergeCell ref="AP92:AP93"/>
    <mergeCell ref="AG90:AG91"/>
    <mergeCell ref="AH90:AH91"/>
    <mergeCell ref="AI90:AI91"/>
    <mergeCell ref="AJ90:AJ91"/>
    <mergeCell ref="AK90:AK91"/>
    <mergeCell ref="AL90:AL91"/>
    <mergeCell ref="AM90:AM91"/>
    <mergeCell ref="AN90:AN91"/>
    <mergeCell ref="AO90:AO91"/>
    <mergeCell ref="AG80:AG81"/>
    <mergeCell ref="AH80:AH81"/>
    <mergeCell ref="AI80:AI81"/>
    <mergeCell ref="AJ80:AJ81"/>
    <mergeCell ref="AP84:AP85"/>
    <mergeCell ref="AG86:AG89"/>
    <mergeCell ref="AH86:AH89"/>
    <mergeCell ref="AI86:AI89"/>
    <mergeCell ref="AJ86:AJ89"/>
    <mergeCell ref="AK86:AK89"/>
    <mergeCell ref="AL86:AL89"/>
    <mergeCell ref="AM86:AM89"/>
    <mergeCell ref="AN86:AN89"/>
    <mergeCell ref="AO86:AO89"/>
    <mergeCell ref="AP86:AP89"/>
    <mergeCell ref="AG84:AG85"/>
    <mergeCell ref="AH84:AH85"/>
    <mergeCell ref="AI84:AI85"/>
    <mergeCell ref="AJ84:AJ85"/>
    <mergeCell ref="AK84:AK85"/>
    <mergeCell ref="AL84:AL85"/>
    <mergeCell ref="AM84:AM85"/>
    <mergeCell ref="AN84:AN85"/>
    <mergeCell ref="AO84:AO85"/>
    <mergeCell ref="AP78:AP79"/>
    <mergeCell ref="AG78:AG79"/>
    <mergeCell ref="AH78:AH79"/>
    <mergeCell ref="AI78:AI79"/>
    <mergeCell ref="AJ78:AJ79"/>
    <mergeCell ref="AK78:AK79"/>
    <mergeCell ref="AL78:AL79"/>
    <mergeCell ref="AM78:AM79"/>
    <mergeCell ref="AN78:AN79"/>
    <mergeCell ref="AO78:AO79"/>
    <mergeCell ref="AO70:AO71"/>
    <mergeCell ref="AP74:AP75"/>
    <mergeCell ref="AG76:AG77"/>
    <mergeCell ref="AH76:AH77"/>
    <mergeCell ref="AI76:AI77"/>
    <mergeCell ref="AJ76:AJ77"/>
    <mergeCell ref="AK76:AK77"/>
    <mergeCell ref="AL76:AL77"/>
    <mergeCell ref="AM76:AM77"/>
    <mergeCell ref="AN76:AN77"/>
    <mergeCell ref="AO76:AO77"/>
    <mergeCell ref="AP76:AP77"/>
    <mergeCell ref="AG74:AG75"/>
    <mergeCell ref="AH74:AH75"/>
    <mergeCell ref="AI74:AI75"/>
    <mergeCell ref="AJ74:AJ75"/>
    <mergeCell ref="AK74:AK75"/>
    <mergeCell ref="AL74:AL75"/>
    <mergeCell ref="AM74:AM75"/>
    <mergeCell ref="AN74:AN75"/>
    <mergeCell ref="AO74:AO75"/>
    <mergeCell ref="AL68:AL69"/>
    <mergeCell ref="AM68:AM69"/>
    <mergeCell ref="AN68:AN69"/>
    <mergeCell ref="AO68:AO69"/>
    <mergeCell ref="AP68:AP69"/>
    <mergeCell ref="AP70:AP71"/>
    <mergeCell ref="AG72:AG73"/>
    <mergeCell ref="AH72:AH73"/>
    <mergeCell ref="AI72:AI73"/>
    <mergeCell ref="AJ72:AJ73"/>
    <mergeCell ref="AK72:AK73"/>
    <mergeCell ref="AL72:AL73"/>
    <mergeCell ref="AM72:AM73"/>
    <mergeCell ref="AN72:AN73"/>
    <mergeCell ref="AO72:AO73"/>
    <mergeCell ref="AP72:AP73"/>
    <mergeCell ref="AG70:AG71"/>
    <mergeCell ref="AH70:AH71"/>
    <mergeCell ref="AI70:AI71"/>
    <mergeCell ref="AJ70:AJ71"/>
    <mergeCell ref="AK70:AK71"/>
    <mergeCell ref="AL70:AL71"/>
    <mergeCell ref="AM70:AM71"/>
    <mergeCell ref="AN70:AN71"/>
    <mergeCell ref="AG49:AG50"/>
    <mergeCell ref="AH49:AH50"/>
    <mergeCell ref="AI49:AI50"/>
    <mergeCell ref="AJ49:AJ50"/>
    <mergeCell ref="AK49:AK50"/>
    <mergeCell ref="AG68:AG69"/>
    <mergeCell ref="AH68:AH69"/>
    <mergeCell ref="AI68:AI69"/>
    <mergeCell ref="AJ68:AJ69"/>
    <mergeCell ref="AK68:AK69"/>
    <mergeCell ref="AG51:AG54"/>
    <mergeCell ref="AH51:AH54"/>
    <mergeCell ref="AI51:AI54"/>
    <mergeCell ref="AJ51:AJ54"/>
    <mergeCell ref="AK51:AK54"/>
    <mergeCell ref="AG45:AG46"/>
    <mergeCell ref="AH45:AH46"/>
    <mergeCell ref="AI45:AI46"/>
    <mergeCell ref="AJ45:AJ46"/>
    <mergeCell ref="AK45:AK46"/>
    <mergeCell ref="AG47:AG48"/>
    <mergeCell ref="AH47:AH48"/>
    <mergeCell ref="AI47:AI48"/>
    <mergeCell ref="AJ47:AJ48"/>
    <mergeCell ref="AK47:AK48"/>
    <mergeCell ref="AG28:AG29"/>
    <mergeCell ref="AH28:AH29"/>
    <mergeCell ref="AI28:AI29"/>
    <mergeCell ref="AJ28:AJ29"/>
    <mergeCell ref="AK28:AK29"/>
    <mergeCell ref="AG43:AG44"/>
    <mergeCell ref="AH43:AH44"/>
    <mergeCell ref="AI43:AI44"/>
    <mergeCell ref="AJ43:AJ44"/>
    <mergeCell ref="AK43:AK44"/>
    <mergeCell ref="AG22:AG25"/>
    <mergeCell ref="AH22:AH25"/>
    <mergeCell ref="AI22:AI25"/>
    <mergeCell ref="AJ22:AJ25"/>
    <mergeCell ref="AK22:AK25"/>
    <mergeCell ref="AG26:AG27"/>
    <mergeCell ref="AH26:AH27"/>
    <mergeCell ref="AI26:AI27"/>
    <mergeCell ref="AJ26:AJ27"/>
    <mergeCell ref="AK26:AK27"/>
    <mergeCell ref="AG18:AG19"/>
    <mergeCell ref="AH18:AH19"/>
    <mergeCell ref="AI18:AI19"/>
    <mergeCell ref="AJ18:AJ19"/>
    <mergeCell ref="AK18:AK19"/>
    <mergeCell ref="AG20:AG21"/>
    <mergeCell ref="AH20:AH21"/>
    <mergeCell ref="AI20:AI21"/>
    <mergeCell ref="AJ20:AJ21"/>
    <mergeCell ref="AK20:AK21"/>
    <mergeCell ref="X104:X105"/>
    <mergeCell ref="Y104:Y105"/>
    <mergeCell ref="A104:A105"/>
    <mergeCell ref="B104:B105"/>
    <mergeCell ref="C104:C105"/>
    <mergeCell ref="D104:D105"/>
    <mergeCell ref="S104:S105"/>
    <mergeCell ref="T104:T105"/>
    <mergeCell ref="U104:U105"/>
    <mergeCell ref="V104:V105"/>
    <mergeCell ref="W104:W105"/>
    <mergeCell ref="X100:X101"/>
    <mergeCell ref="Y100:Y101"/>
    <mergeCell ref="A102:A103"/>
    <mergeCell ref="B102:B103"/>
    <mergeCell ref="C102:C103"/>
    <mergeCell ref="D102:D103"/>
    <mergeCell ref="S102:S103"/>
    <mergeCell ref="T102:T103"/>
    <mergeCell ref="U102:U103"/>
    <mergeCell ref="V102:V103"/>
    <mergeCell ref="W102:W103"/>
    <mergeCell ref="X102:X103"/>
    <mergeCell ref="Y102:Y103"/>
    <mergeCell ref="A100:A101"/>
    <mergeCell ref="B100:B101"/>
    <mergeCell ref="C100:C101"/>
    <mergeCell ref="D100:D101"/>
    <mergeCell ref="S100:S101"/>
    <mergeCell ref="T100:T101"/>
    <mergeCell ref="U100:U101"/>
    <mergeCell ref="V100:V101"/>
    <mergeCell ref="W100:W101"/>
    <mergeCell ref="X96:X97"/>
    <mergeCell ref="Y96:Y97"/>
    <mergeCell ref="A98:A99"/>
    <mergeCell ref="B98:B99"/>
    <mergeCell ref="C98:C99"/>
    <mergeCell ref="D98:D99"/>
    <mergeCell ref="S98:S99"/>
    <mergeCell ref="T98:T99"/>
    <mergeCell ref="U98:U99"/>
    <mergeCell ref="V98:V99"/>
    <mergeCell ref="W98:W99"/>
    <mergeCell ref="X98:X99"/>
    <mergeCell ref="Y98:Y99"/>
    <mergeCell ref="A96:A97"/>
    <mergeCell ref="B96:B97"/>
    <mergeCell ref="C96:C97"/>
    <mergeCell ref="D96:D97"/>
    <mergeCell ref="S96:S97"/>
    <mergeCell ref="T96:T97"/>
    <mergeCell ref="U96:U97"/>
    <mergeCell ref="V96:V97"/>
    <mergeCell ref="W96:W97"/>
    <mergeCell ref="V86:V89"/>
    <mergeCell ref="W86:W89"/>
    <mergeCell ref="X92:X93"/>
    <mergeCell ref="Y92:Y93"/>
    <mergeCell ref="A94:A95"/>
    <mergeCell ref="B94:B95"/>
    <mergeCell ref="C94:C95"/>
    <mergeCell ref="D94:D95"/>
    <mergeCell ref="S94:S95"/>
    <mergeCell ref="T94:T95"/>
    <mergeCell ref="U94:U95"/>
    <mergeCell ref="V94:V95"/>
    <mergeCell ref="W94:W95"/>
    <mergeCell ref="X94:X95"/>
    <mergeCell ref="Y94:Y95"/>
    <mergeCell ref="A92:A93"/>
    <mergeCell ref="B92:B93"/>
    <mergeCell ref="C92:C93"/>
    <mergeCell ref="D92:D93"/>
    <mergeCell ref="S92:S93"/>
    <mergeCell ref="T92:T93"/>
    <mergeCell ref="U92:U93"/>
    <mergeCell ref="V92:V93"/>
    <mergeCell ref="W92:W93"/>
    <mergeCell ref="X84:X85"/>
    <mergeCell ref="Y84:Y85"/>
    <mergeCell ref="A80:A81"/>
    <mergeCell ref="B80:B81"/>
    <mergeCell ref="X86:X89"/>
    <mergeCell ref="Y86:Y89"/>
    <mergeCell ref="A90:A91"/>
    <mergeCell ref="B90:B91"/>
    <mergeCell ref="C90:C91"/>
    <mergeCell ref="D90:D91"/>
    <mergeCell ref="S90:S91"/>
    <mergeCell ref="T90:T91"/>
    <mergeCell ref="U90:U91"/>
    <mergeCell ref="V90:V91"/>
    <mergeCell ref="W90:W91"/>
    <mergeCell ref="X90:X91"/>
    <mergeCell ref="Y90:Y91"/>
    <mergeCell ref="A86:A89"/>
    <mergeCell ref="B86:B89"/>
    <mergeCell ref="C86:C89"/>
    <mergeCell ref="D86:D89"/>
    <mergeCell ref="S86:S89"/>
    <mergeCell ref="T86:T89"/>
    <mergeCell ref="U86:U89"/>
    <mergeCell ref="A84:A85"/>
    <mergeCell ref="B84:B85"/>
    <mergeCell ref="C84:C85"/>
    <mergeCell ref="D84:D85"/>
    <mergeCell ref="S84:S85"/>
    <mergeCell ref="T84:T85"/>
    <mergeCell ref="U84:U85"/>
    <mergeCell ref="V84:V85"/>
    <mergeCell ref="W84:W85"/>
    <mergeCell ref="X78:X79"/>
    <mergeCell ref="Y78:Y79"/>
    <mergeCell ref="A76:A77"/>
    <mergeCell ref="B76:B77"/>
    <mergeCell ref="C76:C77"/>
    <mergeCell ref="D76:D77"/>
    <mergeCell ref="S76:S77"/>
    <mergeCell ref="T76:T77"/>
    <mergeCell ref="U76:U77"/>
    <mergeCell ref="V76:V77"/>
    <mergeCell ref="A78:A79"/>
    <mergeCell ref="B78:B79"/>
    <mergeCell ref="C78:C79"/>
    <mergeCell ref="D78:D79"/>
    <mergeCell ref="S78:S79"/>
    <mergeCell ref="T78:T79"/>
    <mergeCell ref="U78:U79"/>
    <mergeCell ref="V78:V79"/>
    <mergeCell ref="W78:W79"/>
    <mergeCell ref="A74:A75"/>
    <mergeCell ref="B74:B75"/>
    <mergeCell ref="C74:C75"/>
    <mergeCell ref="D74:D75"/>
    <mergeCell ref="S74:S75"/>
    <mergeCell ref="T74:T75"/>
    <mergeCell ref="U74:U75"/>
    <mergeCell ref="V74:V75"/>
    <mergeCell ref="W74:W75"/>
    <mergeCell ref="A68:A69"/>
    <mergeCell ref="B68:B69"/>
    <mergeCell ref="C68:C69"/>
    <mergeCell ref="D68:D69"/>
    <mergeCell ref="S68:S69"/>
    <mergeCell ref="T68:T69"/>
    <mergeCell ref="U68:U69"/>
    <mergeCell ref="V68:V69"/>
    <mergeCell ref="W72:W73"/>
    <mergeCell ref="A72:A73"/>
    <mergeCell ref="B72:B73"/>
    <mergeCell ref="C72:C73"/>
    <mergeCell ref="D72:D73"/>
    <mergeCell ref="S72:S73"/>
    <mergeCell ref="T72:T73"/>
    <mergeCell ref="U72:U73"/>
    <mergeCell ref="V72:V73"/>
    <mergeCell ref="A70:A71"/>
    <mergeCell ref="B70:B71"/>
    <mergeCell ref="C70:C71"/>
    <mergeCell ref="D70:D71"/>
    <mergeCell ref="S70:S71"/>
    <mergeCell ref="T70:T71"/>
    <mergeCell ref="U70:U71"/>
    <mergeCell ref="W70:W71"/>
    <mergeCell ref="S4:V4"/>
    <mergeCell ref="S16:V16"/>
    <mergeCell ref="T18:T19"/>
    <mergeCell ref="U18:U19"/>
    <mergeCell ref="V18:V19"/>
    <mergeCell ref="T20:T21"/>
    <mergeCell ref="U20:U21"/>
    <mergeCell ref="V20:V21"/>
    <mergeCell ref="T22:T25"/>
    <mergeCell ref="U22:U25"/>
    <mergeCell ref="V22:V25"/>
    <mergeCell ref="U43:U44"/>
    <mergeCell ref="V43:V44"/>
    <mergeCell ref="S41:V41"/>
    <mergeCell ref="U28:U29"/>
    <mergeCell ref="V28:V29"/>
    <mergeCell ref="U49:U50"/>
    <mergeCell ref="V49:V50"/>
    <mergeCell ref="A18:A19"/>
    <mergeCell ref="B18:B19"/>
    <mergeCell ref="C18:C19"/>
    <mergeCell ref="A28:A29"/>
    <mergeCell ref="B28:B29"/>
    <mergeCell ref="C28:C29"/>
    <mergeCell ref="D28:D29"/>
    <mergeCell ref="S28:S29"/>
    <mergeCell ref="T28:T29"/>
    <mergeCell ref="A22:A25"/>
    <mergeCell ref="B22:B25"/>
    <mergeCell ref="C22:C25"/>
    <mergeCell ref="D22:D25"/>
    <mergeCell ref="S22:S25"/>
    <mergeCell ref="A20:A21"/>
    <mergeCell ref="B20:B21"/>
    <mergeCell ref="C20:C21"/>
    <mergeCell ref="D20:D21"/>
    <mergeCell ref="S20:S21"/>
    <mergeCell ref="D18:D19"/>
    <mergeCell ref="S18:S19"/>
    <mergeCell ref="A26:A27"/>
    <mergeCell ref="B26:B27"/>
    <mergeCell ref="C26:C27"/>
    <mergeCell ref="D26:D27"/>
    <mergeCell ref="S26:S27"/>
    <mergeCell ref="T26:T27"/>
    <mergeCell ref="S33:V33"/>
    <mergeCell ref="U26:U27"/>
    <mergeCell ref="V26:V27"/>
    <mergeCell ref="A45:A48"/>
    <mergeCell ref="B45:B48"/>
    <mergeCell ref="E45:G46"/>
    <mergeCell ref="T45:T48"/>
    <mergeCell ref="E47:G48"/>
    <mergeCell ref="A43:A44"/>
    <mergeCell ref="B43:B44"/>
    <mergeCell ref="C43:C44"/>
    <mergeCell ref="D43:D44"/>
    <mergeCell ref="S43:S44"/>
    <mergeCell ref="T43:T44"/>
    <mergeCell ref="U45:U46"/>
    <mergeCell ref="V45:V46"/>
    <mergeCell ref="C47:C48"/>
    <mergeCell ref="D47:D48"/>
    <mergeCell ref="S47:S48"/>
    <mergeCell ref="U47:U48"/>
    <mergeCell ref="V47:V48"/>
    <mergeCell ref="C45:C46"/>
    <mergeCell ref="D45:D46"/>
    <mergeCell ref="S45:S46"/>
    <mergeCell ref="A49:A50"/>
    <mergeCell ref="B49:B50"/>
    <mergeCell ref="C49:C50"/>
    <mergeCell ref="D49:D50"/>
    <mergeCell ref="S49:S50"/>
    <mergeCell ref="T49:T50"/>
    <mergeCell ref="A51:A54"/>
    <mergeCell ref="B51:B54"/>
    <mergeCell ref="C51:C54"/>
    <mergeCell ref="D51:D54"/>
    <mergeCell ref="S51:S54"/>
    <mergeCell ref="T51:T54"/>
    <mergeCell ref="U51:U54"/>
    <mergeCell ref="V51:V54"/>
    <mergeCell ref="S58:V58"/>
    <mergeCell ref="X64:Y66"/>
    <mergeCell ref="S66:V66"/>
    <mergeCell ref="C80:C81"/>
    <mergeCell ref="D80:D81"/>
    <mergeCell ref="S80:S81"/>
    <mergeCell ref="T80:T81"/>
    <mergeCell ref="U80:U81"/>
    <mergeCell ref="V80:V81"/>
    <mergeCell ref="W80:W81"/>
    <mergeCell ref="X80:X81"/>
    <mergeCell ref="Y80:Y81"/>
    <mergeCell ref="W68:W69"/>
    <mergeCell ref="X68:X69"/>
    <mergeCell ref="Y68:Y69"/>
    <mergeCell ref="X70:X71"/>
    <mergeCell ref="Y70:Y71"/>
    <mergeCell ref="X72:X73"/>
    <mergeCell ref="Y72:Y73"/>
    <mergeCell ref="X74:X75"/>
    <mergeCell ref="Y74:Y75"/>
    <mergeCell ref="W76:W77"/>
    <mergeCell ref="X76:X77"/>
    <mergeCell ref="Y76:Y77"/>
    <mergeCell ref="V70:V71"/>
    <mergeCell ref="X82:X83"/>
    <mergeCell ref="Y82:Y83"/>
    <mergeCell ref="AG82:AG83"/>
    <mergeCell ref="AH82:AH83"/>
    <mergeCell ref="AI82:AI83"/>
    <mergeCell ref="AJ82:AJ83"/>
    <mergeCell ref="AK82:AK83"/>
    <mergeCell ref="AL82:AL83"/>
    <mergeCell ref="AM82:AM83"/>
    <mergeCell ref="A82:A83"/>
    <mergeCell ref="B82:B83"/>
    <mergeCell ref="C82:C83"/>
    <mergeCell ref="D82:D83"/>
    <mergeCell ref="S82:S83"/>
    <mergeCell ref="T82:T83"/>
    <mergeCell ref="U82:U83"/>
    <mergeCell ref="V82:V83"/>
    <mergeCell ref="W82:W83"/>
    <mergeCell ref="AN82:AN83"/>
    <mergeCell ref="AO82:AO83"/>
    <mergeCell ref="AP82:AP83"/>
    <mergeCell ref="AK80:AK81"/>
    <mergeCell ref="AL80:AL81"/>
    <mergeCell ref="AM80:AM81"/>
    <mergeCell ref="AN80:AN81"/>
    <mergeCell ref="AO80:AO81"/>
    <mergeCell ref="AP80:AP81"/>
  </mergeCells>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12" priority="25" stopIfTrue="1" operator="greaterThan">
      <formula>0</formula>
    </cfRule>
  </conditionalFormatting>
  <conditionalFormatting sqref="C31:C32 C38:C40 C53:C55 C106:C110">
    <cfRule type="cellIs" dxfId="11" priority="26" stopIfTrue="1" operator="greaterThanOrEqual">
      <formula>1</formula>
    </cfRule>
  </conditionalFormatting>
  <conditionalFormatting sqref="C53:C55 T18:T29 T43:T52 E44:Q44 E46:M46 E48:J48 E50:R50 E52:G52 T66 T68:T105">
    <cfRule type="cellIs" dxfId="10" priority="24" operator="greaterThan">
      <formula>0</formula>
    </cfRule>
  </conditionalFormatting>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9" priority="20" stopIfTrue="1" operator="greaterThan">
      <formula>0</formula>
    </cfRule>
  </conditionalFormatting>
  <conditionalFormatting sqref="C31:C32 C38:C40 C53:C55 C106:C110">
    <cfRule type="cellIs" dxfId="8" priority="19" stopIfTrue="1" operator="greaterThanOrEqual">
      <formula>1</formula>
    </cfRule>
  </conditionalFormatting>
  <conditionalFormatting sqref="C53:C55 T18:T29 T43:T52 E44:Q44 E46:M46 E48:J48 E50:R50 E52:G52 T66 T68:T105">
    <cfRule type="cellIs" dxfId="7" priority="18" operator="greaterThan">
      <formula>0</formula>
    </cfRule>
  </conditionalFormatting>
  <conditionalFormatting sqref="W66 W68 W70 W72 W74 W76 W78 W80 W84 W86 W90 W92 W94 W96 W98 W100 W102 W104">
    <cfRule type="cellIs" dxfId="6" priority="15" operator="equal">
      <formula>$AQ$66</formula>
    </cfRule>
    <cfRule type="cellIs" dxfId="5" priority="16" operator="equal">
      <formula>$AQ$67</formula>
    </cfRule>
  </conditionalFormatting>
  <conditionalFormatting sqref="C114 E91:H91 E95:K95 E97:G97 E101:G101 E85:J85 E87:R87 E93:P93 E99:N99 E25:J25 E103:M103 E89:R89 C109:C110 E81:K81 E79:J79 E29:J29 E75:R75 E69:O69 E77:H77 T35:T37 E35:E37 T6:T12 C13 E6:E12 E19:G19 E23:R23 E27:O27 E21:H21 C30 T60:T62 E60:E62 C38:C40 C55:C57 C63 E71:M71 E73:R73 E83:O83 R83 E105:I105">
    <cfRule type="cellIs" dxfId="4" priority="5" stopIfTrue="1" operator="greaterThan">
      <formula>0</formula>
    </cfRule>
  </conditionalFormatting>
  <conditionalFormatting sqref="C106:C110 C31:C32 C38:C40 C55:C57 C63">
    <cfRule type="cellIs" dxfId="3" priority="4" stopIfTrue="1" operator="greaterThanOrEqual">
      <formula>1</formula>
    </cfRule>
  </conditionalFormatting>
  <conditionalFormatting sqref="T68:T105 T18:T29 C63 E50:J50 E52:R52 E54:G54 C55:C57 T49:T54 T43:T46 H48:M48 E44:M44 H46:N46">
    <cfRule type="cellIs" dxfId="2" priority="3" operator="greaterThan">
      <formula>0</formula>
    </cfRule>
  </conditionalFormatting>
  <conditionalFormatting sqref="W84 W86 W90 W92 W94 W96 W98 W100 W102 W104 W68 W70 W72 W74 W76 W78 W80 W82">
    <cfRule type="cellIs" dxfId="1" priority="1" operator="equal">
      <formula>$AQ$68</formula>
    </cfRule>
    <cfRule type="cellIs" dxfId="0" priority="2" operator="equal">
      <formula>$AQ$69</formula>
    </cfRule>
  </conditionalFormatting>
  <pageMargins left="0.5" right="0.5" top="0.5" bottom="0.5" header="0.3" footer="0.3"/>
  <pageSetup scale="67" orientation="landscape" horizontalDpi="360" verticalDpi="360" r:id="rId1"/>
  <headerFooter alignWithMargins="0"/>
  <rowBreaks count="1" manualBreakCount="1">
    <brk id="61" max="29" man="1"/>
  </rowBreaks>
</worksheet>
</file>

<file path=xl/worksheets/sheet21.xml><?xml version="1.0" encoding="utf-8"?>
<worksheet xmlns="http://schemas.openxmlformats.org/spreadsheetml/2006/main" xmlns:r="http://schemas.openxmlformats.org/officeDocument/2006/relationships">
  <dimension ref="A1:P43"/>
  <sheetViews>
    <sheetView zoomScaleNormal="100" workbookViewId="0"/>
  </sheetViews>
  <sheetFormatPr defaultRowHeight="12.75"/>
  <cols>
    <col min="1" max="1" width="37.85546875" customWidth="1"/>
  </cols>
  <sheetData>
    <row r="1" spans="1:16">
      <c r="B1" s="49" t="s">
        <v>261</v>
      </c>
      <c r="C1" s="50">
        <v>2</v>
      </c>
      <c r="D1" s="50">
        <v>3</v>
      </c>
      <c r="E1" s="50">
        <v>4</v>
      </c>
      <c r="F1" s="50">
        <v>5</v>
      </c>
      <c r="G1" s="50">
        <v>6</v>
      </c>
      <c r="H1" s="50">
        <v>7</v>
      </c>
      <c r="I1" s="50">
        <v>8</v>
      </c>
      <c r="J1" s="50">
        <v>9</v>
      </c>
      <c r="K1" s="50">
        <v>10</v>
      </c>
      <c r="L1" s="50">
        <v>11</v>
      </c>
      <c r="M1" s="50">
        <v>12</v>
      </c>
      <c r="N1" s="50">
        <v>13</v>
      </c>
      <c r="O1" s="50">
        <v>14</v>
      </c>
      <c r="P1" s="50">
        <v>15</v>
      </c>
    </row>
    <row r="2" spans="1:16">
      <c r="B2" s="51" t="str">
        <f>'Cub1'!B1</f>
        <v>First</v>
      </c>
      <c r="C2" s="51" t="str">
        <f>'Cub2'!B1</f>
        <v>First</v>
      </c>
      <c r="D2" s="159" t="str">
        <f>'Cub3'!B1</f>
        <v>First</v>
      </c>
      <c r="E2" s="51" t="str">
        <f>'Cub4'!B1</f>
        <v>First</v>
      </c>
      <c r="F2" s="159" t="str">
        <f>'Cub5'!B1</f>
        <v>First</v>
      </c>
      <c r="G2" s="51" t="str">
        <f>'Cub6'!B1</f>
        <v>First</v>
      </c>
      <c r="H2" s="159" t="str">
        <f>'Cub7'!B1</f>
        <v>First</v>
      </c>
      <c r="I2" s="51" t="str">
        <f>'Cub8'!B1</f>
        <v>First</v>
      </c>
      <c r="J2" s="159" t="str">
        <f>'Cub9'!B1</f>
        <v>First</v>
      </c>
      <c r="K2" s="51" t="str">
        <f>'Cub10'!B1</f>
        <v>First</v>
      </c>
      <c r="L2" s="51" t="str">
        <f>'Cub11'!B1</f>
        <v>First</v>
      </c>
      <c r="M2" s="160" t="str">
        <f>'Cub12'!B1</f>
        <v>First</v>
      </c>
      <c r="N2" s="160" t="str">
        <f>'Cub13'!B1</f>
        <v>First</v>
      </c>
      <c r="O2" s="51" t="str">
        <f>'Cub14'!B1</f>
        <v>First</v>
      </c>
      <c r="P2" s="160" t="str">
        <f>'Cub15'!B1</f>
        <v>First</v>
      </c>
    </row>
    <row r="3" spans="1:16">
      <c r="A3" s="54" t="s">
        <v>131</v>
      </c>
      <c r="B3" s="101" t="str">
        <f>'Cub1'!B2</f>
        <v>Last</v>
      </c>
      <c r="C3" s="101" t="str">
        <f>'Cub2'!B2</f>
        <v>Last</v>
      </c>
      <c r="D3" s="100" t="str">
        <f>'Cub3'!B2</f>
        <v>Last</v>
      </c>
      <c r="E3" s="101" t="str">
        <f>'Cub4'!B2</f>
        <v>Last</v>
      </c>
      <c r="F3" s="100" t="str">
        <f>'Cub5'!B2</f>
        <v>Last</v>
      </c>
      <c r="G3" s="101" t="str">
        <f>'Cub6'!B2</f>
        <v>Last</v>
      </c>
      <c r="H3" s="100" t="str">
        <f>'Cub7'!B2</f>
        <v>Last</v>
      </c>
      <c r="I3" s="101" t="str">
        <f>'Cub8'!B2</f>
        <v>Last</v>
      </c>
      <c r="J3" s="100" t="str">
        <f>'Cub9'!B2</f>
        <v>Last</v>
      </c>
      <c r="K3" s="101" t="str">
        <f>'Cub10'!B2</f>
        <v>Last</v>
      </c>
      <c r="L3" s="101" t="str">
        <f>'Cub11'!B2</f>
        <v>Last</v>
      </c>
      <c r="M3" s="99" t="str">
        <f>'Cub12'!B2</f>
        <v>Last</v>
      </c>
      <c r="N3" s="99" t="str">
        <f>'Cub13'!B2</f>
        <v>Last</v>
      </c>
      <c r="O3" s="101" t="str">
        <f>'Cub14'!B2</f>
        <v>Last</v>
      </c>
      <c r="P3" s="99" t="str">
        <f>'Cub15'!B2</f>
        <v>Last</v>
      </c>
    </row>
    <row r="4" spans="1:16">
      <c r="A4" s="275" t="s">
        <v>132</v>
      </c>
      <c r="B4" s="56"/>
      <c r="C4" s="56"/>
      <c r="D4" s="56"/>
      <c r="E4" s="56"/>
      <c r="F4" s="56"/>
      <c r="G4" s="56"/>
      <c r="H4" s="56"/>
      <c r="I4" s="56"/>
      <c r="J4" s="56"/>
      <c r="K4" s="56"/>
      <c r="L4" s="56"/>
      <c r="M4" s="56"/>
      <c r="N4" s="56"/>
      <c r="O4" s="56"/>
      <c r="P4" s="56"/>
    </row>
    <row r="5" spans="1:16">
      <c r="A5" s="275" t="s">
        <v>133</v>
      </c>
      <c r="B5" s="56"/>
      <c r="C5" s="56"/>
      <c r="D5" s="56"/>
      <c r="E5" s="56"/>
      <c r="F5" s="56"/>
      <c r="G5" s="56"/>
      <c r="H5" s="56"/>
      <c r="I5" s="56"/>
      <c r="J5" s="56"/>
      <c r="K5" s="56"/>
      <c r="L5" s="56"/>
      <c r="M5" s="56"/>
      <c r="N5" s="56"/>
      <c r="O5" s="56"/>
      <c r="P5" s="56"/>
    </row>
    <row r="6" spans="1:16">
      <c r="A6" s="275" t="s">
        <v>134</v>
      </c>
      <c r="B6" s="56"/>
      <c r="C6" s="56"/>
      <c r="D6" s="56"/>
      <c r="E6" s="56"/>
      <c r="F6" s="56"/>
      <c r="G6" s="56"/>
      <c r="H6" s="56"/>
      <c r="I6" s="56"/>
      <c r="J6" s="56"/>
      <c r="K6" s="56"/>
      <c r="L6" s="56"/>
      <c r="M6" s="56"/>
      <c r="N6" s="56"/>
      <c r="O6" s="56"/>
      <c r="P6" s="56"/>
    </row>
    <row r="7" spans="1:16">
      <c r="A7" s="275" t="s">
        <v>135</v>
      </c>
      <c r="B7" s="56"/>
      <c r="C7" s="56"/>
      <c r="D7" s="56"/>
      <c r="E7" s="56"/>
      <c r="F7" s="56"/>
      <c r="G7" s="56"/>
      <c r="H7" s="56"/>
      <c r="I7" s="56"/>
      <c r="J7" s="56"/>
      <c r="K7" s="56"/>
      <c r="L7" s="56"/>
      <c r="M7" s="56"/>
      <c r="N7" s="56"/>
      <c r="O7" s="56"/>
      <c r="P7" s="56"/>
    </row>
    <row r="8" spans="1:16">
      <c r="A8" s="275" t="s">
        <v>136</v>
      </c>
      <c r="B8" s="56"/>
      <c r="C8" s="56"/>
      <c r="D8" s="56"/>
      <c r="E8" s="56"/>
      <c r="F8" s="56"/>
      <c r="G8" s="56"/>
      <c r="H8" s="56"/>
      <c r="I8" s="56"/>
      <c r="J8" s="56"/>
      <c r="K8" s="56"/>
      <c r="L8" s="56"/>
      <c r="M8" s="56"/>
      <c r="N8" s="56"/>
      <c r="O8" s="56"/>
      <c r="P8" s="56"/>
    </row>
    <row r="9" spans="1:16">
      <c r="A9" s="275" t="s">
        <v>137</v>
      </c>
      <c r="B9" s="56"/>
      <c r="C9" s="56"/>
      <c r="D9" s="56"/>
      <c r="E9" s="56"/>
      <c r="F9" s="56"/>
      <c r="G9" s="56"/>
      <c r="H9" s="56"/>
      <c r="I9" s="56"/>
      <c r="J9" s="56"/>
      <c r="K9" s="56"/>
      <c r="L9" s="56"/>
      <c r="M9" s="56"/>
      <c r="N9" s="56"/>
      <c r="O9" s="56"/>
      <c r="P9" s="56"/>
    </row>
    <row r="10" spans="1:16">
      <c r="A10" s="275" t="s">
        <v>138</v>
      </c>
      <c r="B10" s="56"/>
      <c r="C10" s="56"/>
      <c r="D10" s="56"/>
      <c r="E10" s="56"/>
      <c r="F10" s="56"/>
      <c r="G10" s="56"/>
      <c r="H10" s="56"/>
      <c r="I10" s="56"/>
      <c r="J10" s="56"/>
      <c r="K10" s="56"/>
      <c r="L10" s="56"/>
      <c r="M10" s="56"/>
      <c r="N10" s="56"/>
      <c r="O10" s="56"/>
      <c r="P10" s="56"/>
    </row>
    <row r="11" spans="1:16">
      <c r="A11" s="275" t="s">
        <v>139</v>
      </c>
      <c r="B11" s="56"/>
      <c r="C11" s="56"/>
      <c r="D11" s="56"/>
      <c r="E11" s="56"/>
      <c r="F11" s="56"/>
      <c r="G11" s="56"/>
      <c r="H11" s="56"/>
      <c r="I11" s="56"/>
      <c r="J11" s="56"/>
      <c r="K11" s="56"/>
      <c r="L11" s="56"/>
      <c r="M11" s="56"/>
      <c r="N11" s="56"/>
      <c r="O11" s="56"/>
      <c r="P11" s="56"/>
    </row>
    <row r="12" spans="1:16">
      <c r="A12" s="283" t="s">
        <v>272</v>
      </c>
      <c r="B12" s="56"/>
      <c r="C12" s="56"/>
      <c r="D12" s="56"/>
      <c r="E12" s="56"/>
      <c r="F12" s="56"/>
      <c r="G12" s="56"/>
      <c r="H12" s="56"/>
      <c r="I12" s="56"/>
      <c r="J12" s="56"/>
      <c r="K12" s="56"/>
      <c r="L12" s="56"/>
      <c r="M12" s="56"/>
      <c r="N12" s="56"/>
      <c r="O12" s="56"/>
      <c r="P12" s="56"/>
    </row>
    <row r="13" spans="1:16">
      <c r="A13" s="283" t="s">
        <v>273</v>
      </c>
      <c r="B13" s="56"/>
      <c r="C13" s="56"/>
      <c r="D13" s="56"/>
      <c r="E13" s="56"/>
      <c r="F13" s="56"/>
      <c r="G13" s="56"/>
      <c r="H13" s="56"/>
      <c r="I13" s="56"/>
      <c r="J13" s="56"/>
      <c r="K13" s="56"/>
      <c r="L13" s="56"/>
      <c r="M13" s="56"/>
      <c r="N13" s="56"/>
      <c r="O13" s="56"/>
      <c r="P13" s="56"/>
    </row>
    <row r="14" spans="1:16">
      <c r="A14" s="283" t="s">
        <v>274</v>
      </c>
      <c r="B14" s="56"/>
      <c r="C14" s="56"/>
      <c r="D14" s="56"/>
      <c r="E14" s="56"/>
      <c r="F14" s="56"/>
      <c r="G14" s="56"/>
      <c r="H14" s="56"/>
      <c r="I14" s="56"/>
      <c r="J14" s="56"/>
      <c r="K14" s="56"/>
      <c r="L14" s="56"/>
      <c r="M14" s="56"/>
      <c r="N14" s="56"/>
      <c r="O14" s="56"/>
      <c r="P14" s="56"/>
    </row>
    <row r="15" spans="1:16">
      <c r="A15" s="283" t="s">
        <v>275</v>
      </c>
      <c r="B15" s="56"/>
      <c r="C15" s="56"/>
      <c r="D15" s="56"/>
      <c r="E15" s="56"/>
      <c r="F15" s="56"/>
      <c r="G15" s="56"/>
      <c r="H15" s="56"/>
      <c r="I15" s="56"/>
      <c r="J15" s="56"/>
      <c r="K15" s="56"/>
      <c r="L15" s="56"/>
      <c r="M15" s="56"/>
      <c r="N15" s="56"/>
      <c r="O15" s="56"/>
      <c r="P15" s="56"/>
    </row>
    <row r="16" spans="1:16">
      <c r="A16" s="283" t="s">
        <v>276</v>
      </c>
      <c r="B16" s="56"/>
      <c r="C16" s="56"/>
      <c r="D16" s="56"/>
      <c r="E16" s="56"/>
      <c r="F16" s="56"/>
      <c r="G16" s="56"/>
      <c r="H16" s="56"/>
      <c r="I16" s="56"/>
      <c r="J16" s="56"/>
      <c r="K16" s="56"/>
      <c r="L16" s="56"/>
      <c r="M16" s="56"/>
      <c r="N16" s="56"/>
      <c r="O16" s="56"/>
      <c r="P16" s="56"/>
    </row>
    <row r="17" spans="1:16">
      <c r="A17" s="283" t="s">
        <v>277</v>
      </c>
      <c r="B17" s="56"/>
      <c r="C17" s="56"/>
      <c r="D17" s="56"/>
      <c r="E17" s="56"/>
      <c r="F17" s="56"/>
      <c r="G17" s="56"/>
      <c r="H17" s="56"/>
      <c r="I17" s="56"/>
      <c r="J17" s="56"/>
      <c r="K17" s="56"/>
      <c r="L17" s="56"/>
      <c r="M17" s="56"/>
      <c r="N17" s="56"/>
      <c r="O17" s="56"/>
      <c r="P17" s="56"/>
    </row>
    <row r="18" spans="1:16">
      <c r="A18" s="283" t="s">
        <v>278</v>
      </c>
      <c r="B18" s="56"/>
      <c r="C18" s="56"/>
      <c r="D18" s="56"/>
      <c r="E18" s="56"/>
      <c r="F18" s="56"/>
      <c r="G18" s="56"/>
      <c r="H18" s="56"/>
      <c r="I18" s="56"/>
      <c r="J18" s="56"/>
      <c r="K18" s="56"/>
      <c r="L18" s="56"/>
      <c r="M18" s="56"/>
      <c r="N18" s="56"/>
      <c r="O18" s="56"/>
      <c r="P18" s="56"/>
    </row>
    <row r="19" spans="1:16">
      <c r="A19" s="283" t="s">
        <v>279</v>
      </c>
      <c r="B19" s="56"/>
      <c r="C19" s="56"/>
      <c r="D19" s="56"/>
      <c r="E19" s="56"/>
      <c r="F19" s="56"/>
      <c r="G19" s="56"/>
      <c r="H19" s="56"/>
      <c r="I19" s="56"/>
      <c r="J19" s="56"/>
      <c r="K19" s="56"/>
      <c r="L19" s="56"/>
      <c r="M19" s="56"/>
      <c r="N19" s="56"/>
      <c r="O19" s="56"/>
      <c r="P19" s="56"/>
    </row>
    <row r="20" spans="1:16">
      <c r="A20" s="283" t="s">
        <v>280</v>
      </c>
      <c r="B20" s="56"/>
      <c r="C20" s="56"/>
      <c r="D20" s="56"/>
      <c r="E20" s="56"/>
      <c r="F20" s="56"/>
      <c r="G20" s="56"/>
      <c r="H20" s="56"/>
      <c r="I20" s="56"/>
      <c r="J20" s="56"/>
      <c r="K20" s="56"/>
      <c r="L20" s="56"/>
      <c r="M20" s="56"/>
      <c r="N20" s="56"/>
      <c r="O20" s="56"/>
      <c r="P20" s="56"/>
    </row>
    <row r="21" spans="1:16">
      <c r="A21" s="56"/>
      <c r="B21" s="56"/>
      <c r="C21" s="56"/>
      <c r="D21" s="56"/>
      <c r="E21" s="56"/>
      <c r="F21" s="56"/>
      <c r="G21" s="56"/>
      <c r="H21" s="56"/>
      <c r="I21" s="56"/>
      <c r="J21" s="56"/>
      <c r="K21" s="56"/>
      <c r="L21" s="56"/>
      <c r="M21" s="56"/>
      <c r="N21" s="56"/>
      <c r="O21" s="56"/>
      <c r="P21" s="56"/>
    </row>
    <row r="22" spans="1:16">
      <c r="A22" s="56"/>
      <c r="B22" s="56"/>
      <c r="C22" s="56"/>
      <c r="D22" s="56"/>
      <c r="E22" s="56"/>
      <c r="F22" s="56"/>
      <c r="G22" s="56"/>
      <c r="H22" s="56"/>
      <c r="I22" s="56"/>
      <c r="J22" s="56"/>
      <c r="K22" s="56"/>
      <c r="L22" s="56"/>
      <c r="M22" s="56"/>
      <c r="N22" s="56"/>
      <c r="O22" s="56"/>
      <c r="P22" s="56"/>
    </row>
    <row r="23" spans="1:16">
      <c r="A23" s="56"/>
      <c r="B23" s="56"/>
      <c r="C23" s="56"/>
      <c r="D23" s="56"/>
      <c r="E23" s="56"/>
      <c r="F23" s="56"/>
      <c r="G23" s="56"/>
      <c r="H23" s="56"/>
      <c r="I23" s="56"/>
      <c r="J23" s="56"/>
      <c r="K23" s="56"/>
      <c r="L23" s="56"/>
      <c r="M23" s="56"/>
      <c r="N23" s="56"/>
      <c r="O23" s="56"/>
      <c r="P23" s="56"/>
    </row>
    <row r="24" spans="1:16">
      <c r="A24" s="56"/>
      <c r="B24" s="56"/>
      <c r="C24" s="56"/>
      <c r="D24" s="56"/>
      <c r="E24" s="56"/>
      <c r="F24" s="56"/>
      <c r="G24" s="56"/>
      <c r="H24" s="56"/>
      <c r="I24" s="56"/>
      <c r="J24" s="56"/>
      <c r="K24" s="56"/>
      <c r="L24" s="56"/>
      <c r="M24" s="56"/>
      <c r="N24" s="56"/>
      <c r="O24" s="56"/>
      <c r="P24" s="56"/>
    </row>
    <row r="25" spans="1:16">
      <c r="A25" s="56"/>
      <c r="B25" s="56"/>
      <c r="C25" s="56"/>
      <c r="D25" s="56"/>
      <c r="E25" s="56"/>
      <c r="F25" s="56"/>
      <c r="G25" s="56"/>
      <c r="H25" s="56"/>
      <c r="I25" s="56"/>
      <c r="J25" s="56"/>
      <c r="K25" s="56"/>
      <c r="L25" s="56"/>
      <c r="M25" s="56"/>
      <c r="N25" s="56"/>
      <c r="O25" s="56"/>
      <c r="P25" s="56"/>
    </row>
    <row r="26" spans="1:16">
      <c r="A26" s="56"/>
      <c r="B26" s="56"/>
      <c r="C26" s="56"/>
      <c r="D26" s="56"/>
      <c r="E26" s="56"/>
      <c r="F26" s="56"/>
      <c r="G26" s="56"/>
      <c r="H26" s="56"/>
      <c r="I26" s="56"/>
      <c r="J26" s="56"/>
      <c r="K26" s="56"/>
      <c r="L26" s="56"/>
      <c r="M26" s="56"/>
      <c r="N26" s="56"/>
      <c r="O26" s="56"/>
      <c r="P26" s="56"/>
    </row>
    <row r="27" spans="1:16">
      <c r="A27" s="56"/>
      <c r="B27" s="56"/>
      <c r="C27" s="56"/>
      <c r="D27" s="56"/>
      <c r="E27" s="56"/>
      <c r="F27" s="56"/>
      <c r="G27" s="56"/>
      <c r="H27" s="56"/>
      <c r="I27" s="56"/>
      <c r="J27" s="56"/>
      <c r="K27" s="56"/>
      <c r="L27" s="56"/>
      <c r="M27" s="56"/>
      <c r="N27" s="56"/>
      <c r="O27" s="56"/>
      <c r="P27" s="56"/>
    </row>
    <row r="28" spans="1:16">
      <c r="A28" s="56"/>
      <c r="B28" s="56"/>
      <c r="C28" s="56"/>
      <c r="D28" s="56"/>
      <c r="E28" s="56"/>
      <c r="F28" s="56"/>
      <c r="G28" s="56"/>
      <c r="H28" s="56"/>
      <c r="I28" s="56"/>
      <c r="J28" s="56"/>
      <c r="K28" s="56"/>
      <c r="L28" s="56"/>
      <c r="M28" s="56"/>
      <c r="N28" s="56"/>
      <c r="O28" s="56"/>
      <c r="P28" s="56"/>
    </row>
    <row r="29" spans="1:16">
      <c r="A29" s="56"/>
      <c r="B29" s="56"/>
      <c r="C29" s="56"/>
      <c r="D29" s="56"/>
      <c r="E29" s="56"/>
      <c r="F29" s="56"/>
      <c r="G29" s="56"/>
      <c r="H29" s="56"/>
      <c r="I29" s="56"/>
      <c r="J29" s="56"/>
      <c r="K29" s="56"/>
      <c r="L29" s="56"/>
      <c r="M29" s="56"/>
      <c r="N29" s="56"/>
      <c r="O29" s="56"/>
      <c r="P29" s="56"/>
    </row>
    <row r="30" spans="1:16">
      <c r="A30" s="56"/>
      <c r="B30" s="56"/>
      <c r="C30" s="56"/>
      <c r="D30" s="56"/>
      <c r="E30" s="56"/>
      <c r="F30" s="56"/>
      <c r="G30" s="56"/>
      <c r="H30" s="56"/>
      <c r="I30" s="56"/>
      <c r="J30" s="56"/>
      <c r="K30" s="56"/>
      <c r="L30" s="56"/>
      <c r="M30" s="56"/>
      <c r="N30" s="56"/>
      <c r="O30" s="56"/>
      <c r="P30" s="56"/>
    </row>
    <row r="31" spans="1:16">
      <c r="A31" s="56"/>
      <c r="B31" s="56"/>
      <c r="C31" s="56"/>
      <c r="D31" s="56"/>
      <c r="E31" s="56"/>
      <c r="F31" s="56"/>
      <c r="G31" s="56"/>
      <c r="H31" s="56"/>
      <c r="I31" s="56"/>
      <c r="J31" s="56"/>
      <c r="K31" s="56"/>
      <c r="L31" s="56"/>
      <c r="M31" s="56"/>
      <c r="N31" s="56"/>
      <c r="O31" s="56"/>
      <c r="P31" s="56"/>
    </row>
    <row r="32" spans="1:16">
      <c r="A32" s="56"/>
      <c r="B32" s="56"/>
      <c r="C32" s="56"/>
      <c r="D32" s="56"/>
      <c r="E32" s="56"/>
      <c r="F32" s="56"/>
      <c r="G32" s="56"/>
      <c r="H32" s="56"/>
      <c r="I32" s="56"/>
      <c r="J32" s="56"/>
      <c r="K32" s="56"/>
      <c r="L32" s="56"/>
      <c r="M32" s="56"/>
      <c r="N32" s="56"/>
      <c r="O32" s="56"/>
      <c r="P32" s="56"/>
    </row>
    <row r="33" spans="1:16">
      <c r="A33" s="56"/>
      <c r="B33" s="56"/>
      <c r="C33" s="56"/>
      <c r="D33" s="56"/>
      <c r="E33" s="56"/>
      <c r="F33" s="56"/>
      <c r="G33" s="56"/>
      <c r="H33" s="56"/>
      <c r="I33" s="56"/>
      <c r="J33" s="56"/>
      <c r="K33" s="56"/>
      <c r="L33" s="56"/>
      <c r="M33" s="56"/>
      <c r="N33" s="56"/>
      <c r="O33" s="56"/>
      <c r="P33" s="56"/>
    </row>
    <row r="34" spans="1:16">
      <c r="A34" s="56"/>
      <c r="B34" s="56"/>
      <c r="C34" s="56"/>
      <c r="D34" s="56"/>
      <c r="E34" s="56"/>
      <c r="F34" s="56"/>
      <c r="G34" s="56"/>
      <c r="H34" s="56"/>
      <c r="I34" s="56"/>
      <c r="J34" s="56"/>
      <c r="K34" s="56"/>
      <c r="L34" s="56"/>
      <c r="M34" s="56"/>
      <c r="N34" s="56"/>
      <c r="O34" s="56"/>
      <c r="P34" s="56"/>
    </row>
    <row r="35" spans="1:16">
      <c r="A35" s="56"/>
      <c r="B35" s="56"/>
      <c r="C35" s="56"/>
      <c r="D35" s="56"/>
      <c r="E35" s="56"/>
      <c r="F35" s="56"/>
      <c r="G35" s="56"/>
      <c r="H35" s="56"/>
      <c r="I35" s="56"/>
      <c r="J35" s="56"/>
      <c r="K35" s="56"/>
      <c r="L35" s="56"/>
      <c r="M35" s="56"/>
      <c r="N35" s="56"/>
      <c r="O35" s="56"/>
      <c r="P35" s="56"/>
    </row>
    <row r="36" spans="1:16">
      <c r="A36" s="56"/>
      <c r="B36" s="56"/>
      <c r="C36" s="56"/>
      <c r="D36" s="56"/>
      <c r="E36" s="56"/>
      <c r="F36" s="56"/>
      <c r="G36" s="56"/>
      <c r="H36" s="56"/>
      <c r="I36" s="56"/>
      <c r="J36" s="56"/>
      <c r="K36" s="56"/>
      <c r="L36" s="56"/>
      <c r="M36" s="56"/>
      <c r="N36" s="56"/>
      <c r="O36" s="56"/>
      <c r="P36" s="56"/>
    </row>
    <row r="37" spans="1:16">
      <c r="A37" s="56"/>
      <c r="B37" s="56"/>
      <c r="C37" s="56"/>
      <c r="D37" s="56"/>
      <c r="E37" s="56"/>
      <c r="F37" s="56"/>
      <c r="G37" s="56"/>
      <c r="H37" s="56"/>
      <c r="I37" s="56"/>
      <c r="J37" s="56"/>
      <c r="K37" s="56"/>
      <c r="L37" s="56"/>
      <c r="M37" s="56"/>
      <c r="N37" s="56"/>
      <c r="O37" s="56"/>
      <c r="P37" s="56"/>
    </row>
    <row r="38" spans="1:16">
      <c r="A38" s="56"/>
      <c r="B38" s="56"/>
      <c r="C38" s="56"/>
      <c r="D38" s="56"/>
      <c r="E38" s="56"/>
      <c r="F38" s="56"/>
      <c r="G38" s="56"/>
      <c r="H38" s="56"/>
      <c r="I38" s="56"/>
      <c r="J38" s="56"/>
      <c r="K38" s="56"/>
      <c r="L38" s="56"/>
      <c r="M38" s="56"/>
      <c r="N38" s="56"/>
      <c r="O38" s="56"/>
      <c r="P38" s="56"/>
    </row>
    <row r="39" spans="1:16">
      <c r="A39" s="56"/>
      <c r="B39" s="56"/>
      <c r="C39" s="56"/>
      <c r="D39" s="56"/>
      <c r="E39" s="56"/>
      <c r="F39" s="56"/>
      <c r="G39" s="56"/>
      <c r="H39" s="56"/>
      <c r="I39" s="56"/>
      <c r="J39" s="56"/>
      <c r="K39" s="56"/>
      <c r="L39" s="56"/>
      <c r="M39" s="56"/>
      <c r="N39" s="56"/>
      <c r="O39" s="56"/>
      <c r="P39" s="56"/>
    </row>
    <row r="40" spans="1:16">
      <c r="A40" s="56"/>
      <c r="B40" s="56"/>
      <c r="C40" s="56"/>
      <c r="D40" s="56"/>
      <c r="E40" s="56"/>
      <c r="F40" s="56"/>
      <c r="G40" s="56"/>
      <c r="H40" s="56"/>
      <c r="I40" s="56"/>
      <c r="J40" s="56"/>
      <c r="K40" s="56"/>
      <c r="L40" s="56"/>
      <c r="M40" s="56"/>
      <c r="N40" s="56"/>
      <c r="O40" s="56"/>
      <c r="P40" s="56"/>
    </row>
    <row r="41" spans="1:16">
      <c r="A41" s="56"/>
      <c r="B41" s="56"/>
      <c r="C41" s="56"/>
      <c r="D41" s="56"/>
      <c r="E41" s="56"/>
      <c r="F41" s="56"/>
      <c r="G41" s="56"/>
      <c r="H41" s="56"/>
      <c r="I41" s="56"/>
      <c r="J41" s="56"/>
      <c r="K41" s="56"/>
      <c r="L41" s="56"/>
      <c r="M41" s="56"/>
      <c r="N41" s="56"/>
      <c r="O41" s="56"/>
      <c r="P41" s="56"/>
    </row>
    <row r="42" spans="1:16">
      <c r="A42" s="56"/>
      <c r="B42" s="56"/>
      <c r="C42" s="56"/>
      <c r="D42" s="56"/>
      <c r="E42" s="56"/>
      <c r="F42" s="56"/>
      <c r="G42" s="56"/>
      <c r="H42" s="56"/>
      <c r="I42" s="56"/>
      <c r="J42" s="56"/>
      <c r="K42" s="56"/>
      <c r="L42" s="56"/>
      <c r="M42" s="56"/>
      <c r="N42" s="56"/>
      <c r="O42" s="56"/>
      <c r="P42" s="56"/>
    </row>
    <row r="43" spans="1:16">
      <c r="A43" s="56"/>
      <c r="B43" s="56"/>
      <c r="C43" s="56"/>
      <c r="D43" s="56"/>
      <c r="E43" s="56"/>
      <c r="F43" s="56"/>
      <c r="G43" s="56"/>
      <c r="H43" s="56"/>
      <c r="I43" s="56"/>
      <c r="J43" s="56"/>
      <c r="K43" s="56"/>
      <c r="L43" s="56"/>
      <c r="M43" s="56"/>
      <c r="N43" s="56"/>
      <c r="O43" s="56"/>
      <c r="P43" s="56"/>
    </row>
  </sheetData>
  <sheetProtection sheet="1" objects="1" scenarios="1"/>
  <pageMargins left="0.5" right="0.5" top="0.5" bottom="0.5" header="0.3" footer="0.3"/>
  <pageSetup scale="74" orientation="landscape" verticalDpi="0"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zoomScaleNormal="100" zoomScaleSheetLayoutView="100" workbookViewId="0">
      <selection sqref="A1:G1"/>
    </sheetView>
  </sheetViews>
  <sheetFormatPr defaultColWidth="9.140625" defaultRowHeight="15" customHeight="1"/>
  <cols>
    <col min="1" max="1" width="4.85546875" style="17" bestFit="1" customWidth="1"/>
    <col min="2" max="2" width="33.7109375" style="17" customWidth="1"/>
    <col min="3" max="3" width="39.7109375" style="17" customWidth="1"/>
    <col min="4" max="4" width="16.7109375" style="17" customWidth="1"/>
    <col min="5" max="5" width="35.7109375" style="17" customWidth="1"/>
    <col min="6" max="6" width="11.7109375" style="17" customWidth="1"/>
    <col min="7" max="7" width="14.85546875" style="17" bestFit="1" customWidth="1"/>
    <col min="8" max="8" width="12.7109375" style="17" bestFit="1" customWidth="1"/>
    <col min="9" max="16384" width="9.140625" style="17"/>
  </cols>
  <sheetData>
    <row r="1" spans="1:8" ht="15" customHeight="1">
      <c r="A1" s="330" t="s">
        <v>84</v>
      </c>
      <c r="B1" s="331"/>
      <c r="C1" s="331"/>
      <c r="D1" s="331"/>
      <c r="E1" s="331"/>
      <c r="F1" s="331"/>
      <c r="G1" s="319"/>
      <c r="H1" s="164"/>
    </row>
    <row r="2" spans="1:8" ht="15" customHeight="1">
      <c r="A2" s="57"/>
      <c r="B2" s="57"/>
      <c r="C2" s="58"/>
      <c r="D2" s="57"/>
      <c r="E2" s="57"/>
      <c r="F2" s="57"/>
      <c r="G2" s="164"/>
      <c r="H2" s="164"/>
    </row>
    <row r="3" spans="1:8" ht="15" customHeight="1">
      <c r="A3" s="57"/>
      <c r="B3" s="59" t="s">
        <v>72</v>
      </c>
      <c r="C3" s="171"/>
      <c r="D3" s="57"/>
      <c r="E3" s="57"/>
      <c r="F3" s="57"/>
      <c r="G3" s="164"/>
      <c r="H3" s="164"/>
    </row>
    <row r="4" spans="1:8" ht="15" customHeight="1">
      <c r="A4" s="57"/>
      <c r="B4" s="60" t="s">
        <v>73</v>
      </c>
      <c r="C4" s="172"/>
      <c r="D4" s="57"/>
      <c r="E4" s="57"/>
      <c r="F4" s="57"/>
      <c r="G4" s="164"/>
      <c r="H4" s="164"/>
    </row>
    <row r="5" spans="1:8" ht="15" customHeight="1">
      <c r="A5" s="57"/>
      <c r="B5" s="59" t="s">
        <v>115</v>
      </c>
      <c r="C5" s="172"/>
      <c r="D5" s="57"/>
      <c r="E5" s="57"/>
      <c r="F5" s="57"/>
      <c r="G5" s="164"/>
      <c r="H5" s="164"/>
    </row>
    <row r="6" spans="1:8" ht="15" customHeight="1">
      <c r="A6" s="57"/>
      <c r="B6" s="60" t="s">
        <v>75</v>
      </c>
      <c r="C6" s="172"/>
      <c r="D6" s="63" t="s">
        <v>82</v>
      </c>
      <c r="E6" s="57"/>
      <c r="F6" s="57"/>
      <c r="G6" s="164"/>
      <c r="H6" s="164"/>
    </row>
    <row r="7" spans="1:8" ht="15" customHeight="1">
      <c r="A7" s="57"/>
      <c r="B7" s="60" t="s">
        <v>76</v>
      </c>
      <c r="C7" s="172"/>
      <c r="D7" s="63" t="s">
        <v>83</v>
      </c>
      <c r="E7" s="57"/>
      <c r="F7" s="57"/>
      <c r="G7" s="164"/>
      <c r="H7" s="164"/>
    </row>
    <row r="8" spans="1:8" ht="15" customHeight="1">
      <c r="A8" s="57"/>
      <c r="B8" s="57"/>
      <c r="C8" s="58"/>
      <c r="D8" s="57"/>
      <c r="E8" s="57"/>
      <c r="F8" s="57"/>
      <c r="G8" s="165" t="s">
        <v>147</v>
      </c>
      <c r="H8" s="165" t="s">
        <v>287</v>
      </c>
    </row>
    <row r="9" spans="1:8" ht="15" customHeight="1">
      <c r="A9" s="61"/>
      <c r="B9" s="62" t="s">
        <v>41</v>
      </c>
      <c r="C9" s="62" t="s">
        <v>11</v>
      </c>
      <c r="D9" s="62" t="s">
        <v>45</v>
      </c>
      <c r="E9" s="62" t="s">
        <v>32</v>
      </c>
      <c r="F9" s="166" t="s">
        <v>148</v>
      </c>
      <c r="G9" s="167" t="s">
        <v>149</v>
      </c>
      <c r="H9" s="167" t="s">
        <v>149</v>
      </c>
    </row>
    <row r="10" spans="1:8" ht="15" customHeight="1">
      <c r="A10" s="336">
        <v>1</v>
      </c>
      <c r="B10" s="29"/>
      <c r="C10" s="24"/>
      <c r="D10" s="24"/>
      <c r="E10" s="272"/>
      <c r="F10" s="332"/>
      <c r="G10" s="335">
        <f>DATE(YEAR(F10)+10,MONTH(F10)+6,DAY(F10))</f>
        <v>3834</v>
      </c>
      <c r="H10" s="335">
        <f>DATE(YEAR(F10)+11,MONTH(F10),DAY(F10))</f>
        <v>4018</v>
      </c>
    </row>
    <row r="11" spans="1:8" ht="15" customHeight="1">
      <c r="A11" s="337"/>
      <c r="B11" s="30"/>
      <c r="C11" s="24"/>
      <c r="D11" s="24"/>
      <c r="E11" s="24"/>
      <c r="F11" s="332"/>
      <c r="G11" s="335"/>
      <c r="H11" s="335"/>
    </row>
    <row r="12" spans="1:8" ht="15" customHeight="1">
      <c r="A12" s="336">
        <v>2</v>
      </c>
      <c r="B12" s="29"/>
      <c r="C12" s="24"/>
      <c r="D12" s="24"/>
      <c r="E12" s="24"/>
      <c r="F12" s="332"/>
      <c r="G12" s="333">
        <f t="shared" ref="G12" si="0">DATE(YEAR(F12)+10,MONTH(F12)+6,DAY(F12))</f>
        <v>3834</v>
      </c>
      <c r="H12" s="333">
        <f t="shared" ref="H12" si="1">DATE(YEAR(F12)+11,MONTH(F12),DAY(F12))</f>
        <v>4018</v>
      </c>
    </row>
    <row r="13" spans="1:8" ht="15" customHeight="1">
      <c r="A13" s="337"/>
      <c r="B13" s="30"/>
      <c r="C13" s="24"/>
      <c r="D13" s="24"/>
      <c r="E13" s="24"/>
      <c r="F13" s="332"/>
      <c r="G13" s="334"/>
      <c r="H13" s="334"/>
    </row>
    <row r="14" spans="1:8" ht="15" customHeight="1">
      <c r="A14" s="336">
        <v>3</v>
      </c>
      <c r="B14" s="29"/>
      <c r="C14" s="24"/>
      <c r="D14" s="24"/>
      <c r="E14" s="24"/>
      <c r="F14" s="332"/>
      <c r="G14" s="333">
        <f t="shared" ref="G14" si="2">DATE(YEAR(F14)+10,MONTH(F14)+6,DAY(F14))</f>
        <v>3834</v>
      </c>
      <c r="H14" s="333">
        <f t="shared" ref="H14" si="3">DATE(YEAR(F14)+11,MONTH(F14),DAY(F14))</f>
        <v>4018</v>
      </c>
    </row>
    <row r="15" spans="1:8" ht="15" customHeight="1">
      <c r="A15" s="337"/>
      <c r="B15" s="30"/>
      <c r="C15" s="24"/>
      <c r="D15" s="24"/>
      <c r="E15" s="24"/>
      <c r="F15" s="332"/>
      <c r="G15" s="334"/>
      <c r="H15" s="334"/>
    </row>
    <row r="16" spans="1:8" ht="15" customHeight="1">
      <c r="A16" s="336">
        <v>4</v>
      </c>
      <c r="B16" s="29"/>
      <c r="C16" s="24"/>
      <c r="D16" s="24"/>
      <c r="E16" s="24"/>
      <c r="F16" s="332"/>
      <c r="G16" s="333">
        <f t="shared" ref="G16" si="4">DATE(YEAR(F16)+10,MONTH(F16)+6,DAY(F16))</f>
        <v>3834</v>
      </c>
      <c r="H16" s="333">
        <f t="shared" ref="H16" si="5">DATE(YEAR(F16)+11,MONTH(F16),DAY(F16))</f>
        <v>4018</v>
      </c>
    </row>
    <row r="17" spans="1:8" ht="15" customHeight="1">
      <c r="A17" s="337"/>
      <c r="B17" s="30"/>
      <c r="C17" s="24"/>
      <c r="D17" s="24"/>
      <c r="E17" s="24"/>
      <c r="F17" s="332"/>
      <c r="G17" s="334"/>
      <c r="H17" s="334"/>
    </row>
    <row r="18" spans="1:8" ht="15" customHeight="1">
      <c r="A18" s="336">
        <v>5</v>
      </c>
      <c r="B18" s="29"/>
      <c r="C18" s="24"/>
      <c r="D18" s="24"/>
      <c r="E18" s="24"/>
      <c r="F18" s="332"/>
      <c r="G18" s="333">
        <f t="shared" ref="G18" si="6">DATE(YEAR(F18)+10,MONTH(F18)+6,DAY(F18))</f>
        <v>3834</v>
      </c>
      <c r="H18" s="333">
        <f t="shared" ref="H18" si="7">DATE(YEAR(F18)+11,MONTH(F18),DAY(F18))</f>
        <v>4018</v>
      </c>
    </row>
    <row r="19" spans="1:8" ht="15" customHeight="1">
      <c r="A19" s="337"/>
      <c r="B19" s="30"/>
      <c r="C19" s="24"/>
      <c r="D19" s="24"/>
      <c r="E19" s="24"/>
      <c r="F19" s="332"/>
      <c r="G19" s="334"/>
      <c r="H19" s="334"/>
    </row>
    <row r="20" spans="1:8" ht="15" customHeight="1">
      <c r="A20" s="336">
        <v>6</v>
      </c>
      <c r="B20" s="29"/>
      <c r="C20" s="24"/>
      <c r="D20" s="24"/>
      <c r="E20" s="24"/>
      <c r="F20" s="332"/>
      <c r="G20" s="333">
        <f t="shared" ref="G20" si="8">DATE(YEAR(F20)+10,MONTH(F20)+6,DAY(F20))</f>
        <v>3834</v>
      </c>
      <c r="H20" s="333">
        <f t="shared" ref="H20" si="9">DATE(YEAR(F20)+11,MONTH(F20),DAY(F20))</f>
        <v>4018</v>
      </c>
    </row>
    <row r="21" spans="1:8" ht="15" customHeight="1">
      <c r="A21" s="337"/>
      <c r="B21" s="30"/>
      <c r="C21" s="24"/>
      <c r="D21" s="24"/>
      <c r="E21" s="24"/>
      <c r="F21" s="332"/>
      <c r="G21" s="334"/>
      <c r="H21" s="334"/>
    </row>
    <row r="22" spans="1:8" ht="15" customHeight="1">
      <c r="A22" s="336">
        <v>7</v>
      </c>
      <c r="B22" s="29"/>
      <c r="C22" s="24"/>
      <c r="D22" s="24"/>
      <c r="E22" s="24"/>
      <c r="F22" s="332"/>
      <c r="G22" s="333">
        <f t="shared" ref="G22" si="10">DATE(YEAR(F22)+10,MONTH(F22)+6,DAY(F22))</f>
        <v>3834</v>
      </c>
      <c r="H22" s="333">
        <f t="shared" ref="H22" si="11">DATE(YEAR(F22)+11,MONTH(F22),DAY(F22))</f>
        <v>4018</v>
      </c>
    </row>
    <row r="23" spans="1:8" ht="15" customHeight="1">
      <c r="A23" s="337"/>
      <c r="B23" s="30"/>
      <c r="C23" s="24"/>
      <c r="D23" s="24"/>
      <c r="E23" s="24"/>
      <c r="F23" s="332"/>
      <c r="G23" s="334"/>
      <c r="H23" s="334"/>
    </row>
    <row r="24" spans="1:8" ht="15" customHeight="1">
      <c r="A24" s="336">
        <v>8</v>
      </c>
      <c r="B24" s="29"/>
      <c r="C24" s="24"/>
      <c r="D24" s="24"/>
      <c r="E24" s="24"/>
      <c r="F24" s="332"/>
      <c r="G24" s="333">
        <f t="shared" ref="G24" si="12">DATE(YEAR(F24)+10,MONTH(F24)+6,DAY(F24))</f>
        <v>3834</v>
      </c>
      <c r="H24" s="333">
        <f t="shared" ref="H24" si="13">DATE(YEAR(F24)+11,MONTH(F24),DAY(F24))</f>
        <v>4018</v>
      </c>
    </row>
    <row r="25" spans="1:8" ht="15" customHeight="1">
      <c r="A25" s="337"/>
      <c r="B25" s="30"/>
      <c r="C25" s="24"/>
      <c r="D25" s="24"/>
      <c r="E25" s="24"/>
      <c r="F25" s="332"/>
      <c r="G25" s="334"/>
      <c r="H25" s="334"/>
    </row>
    <row r="26" spans="1:8" ht="15" customHeight="1">
      <c r="A26" s="336">
        <v>9</v>
      </c>
      <c r="B26" s="29"/>
      <c r="C26" s="24"/>
      <c r="D26" s="24"/>
      <c r="E26" s="24"/>
      <c r="F26" s="332"/>
      <c r="G26" s="333">
        <f t="shared" ref="G26" si="14">DATE(YEAR(F26)+10,MONTH(F26)+6,DAY(F26))</f>
        <v>3834</v>
      </c>
      <c r="H26" s="333">
        <f t="shared" ref="H26" si="15">DATE(YEAR(F26)+11,MONTH(F26),DAY(F26))</f>
        <v>4018</v>
      </c>
    </row>
    <row r="27" spans="1:8" ht="15" customHeight="1">
      <c r="A27" s="337"/>
      <c r="B27" s="30"/>
      <c r="C27" s="24"/>
      <c r="D27" s="24"/>
      <c r="E27" s="24"/>
      <c r="F27" s="332"/>
      <c r="G27" s="334"/>
      <c r="H27" s="334"/>
    </row>
    <row r="28" spans="1:8" ht="15" customHeight="1">
      <c r="A28" s="336">
        <v>10</v>
      </c>
      <c r="B28" s="29"/>
      <c r="C28" s="24"/>
      <c r="D28" s="24"/>
      <c r="E28" s="24"/>
      <c r="F28" s="332"/>
      <c r="G28" s="333">
        <f t="shared" ref="G28" si="16">DATE(YEAR(F28)+10,MONTH(F28)+6,DAY(F28))</f>
        <v>3834</v>
      </c>
      <c r="H28" s="333">
        <f t="shared" ref="H28" si="17">DATE(YEAR(F28)+11,MONTH(F28),DAY(F28))</f>
        <v>4018</v>
      </c>
    </row>
    <row r="29" spans="1:8" ht="15" customHeight="1">
      <c r="A29" s="337"/>
      <c r="B29" s="30"/>
      <c r="C29" s="24"/>
      <c r="D29" s="24"/>
      <c r="E29" s="24"/>
      <c r="F29" s="332"/>
      <c r="G29" s="334"/>
      <c r="H29" s="334"/>
    </row>
    <row r="30" spans="1:8" ht="15" customHeight="1">
      <c r="A30" s="336">
        <v>11</v>
      </c>
      <c r="B30" s="29"/>
      <c r="C30" s="24"/>
      <c r="D30" s="24"/>
      <c r="E30" s="24"/>
      <c r="F30" s="332"/>
      <c r="G30" s="333">
        <f t="shared" ref="G30" si="18">DATE(YEAR(F30)+10,MONTH(F30)+6,DAY(F30))</f>
        <v>3834</v>
      </c>
      <c r="H30" s="333">
        <f t="shared" ref="H30" si="19">DATE(YEAR(F30)+11,MONTH(F30),DAY(F30))</f>
        <v>4018</v>
      </c>
    </row>
    <row r="31" spans="1:8" ht="15" customHeight="1">
      <c r="A31" s="337"/>
      <c r="B31" s="30"/>
      <c r="C31" s="24"/>
      <c r="D31" s="24"/>
      <c r="E31" s="24"/>
      <c r="F31" s="332"/>
      <c r="G31" s="334"/>
      <c r="H31" s="334"/>
    </row>
    <row r="32" spans="1:8" ht="15" customHeight="1">
      <c r="A32" s="336">
        <v>12</v>
      </c>
      <c r="B32" s="29"/>
      <c r="C32" s="24"/>
      <c r="D32" s="24"/>
      <c r="E32" s="24"/>
      <c r="F32" s="332"/>
      <c r="G32" s="333">
        <f t="shared" ref="G32" si="20">DATE(YEAR(F32)+10,MONTH(F32)+6,DAY(F32))</f>
        <v>3834</v>
      </c>
      <c r="H32" s="333">
        <f t="shared" ref="H32" si="21">DATE(YEAR(F32)+11,MONTH(F32),DAY(F32))</f>
        <v>4018</v>
      </c>
    </row>
    <row r="33" spans="1:8" ht="15" customHeight="1">
      <c r="A33" s="337"/>
      <c r="B33" s="30"/>
      <c r="C33" s="24"/>
      <c r="D33" s="24"/>
      <c r="E33" s="24"/>
      <c r="F33" s="332"/>
      <c r="G33" s="334"/>
      <c r="H33" s="334"/>
    </row>
    <row r="34" spans="1:8" ht="15" customHeight="1">
      <c r="A34" s="336">
        <v>13</v>
      </c>
      <c r="B34" s="29"/>
      <c r="C34" s="24"/>
      <c r="D34" s="24"/>
      <c r="E34" s="24"/>
      <c r="F34" s="332"/>
      <c r="G34" s="333">
        <f t="shared" ref="G34" si="22">DATE(YEAR(F34)+10,MONTH(F34)+6,DAY(F34))</f>
        <v>3834</v>
      </c>
      <c r="H34" s="333">
        <f t="shared" ref="H34" si="23">DATE(YEAR(F34)+11,MONTH(F34),DAY(F34))</f>
        <v>4018</v>
      </c>
    </row>
    <row r="35" spans="1:8" ht="15" customHeight="1">
      <c r="A35" s="337"/>
      <c r="B35" s="30"/>
      <c r="C35" s="24"/>
      <c r="D35" s="24"/>
      <c r="E35" s="24"/>
      <c r="F35" s="332"/>
      <c r="G35" s="334"/>
      <c r="H35" s="334"/>
    </row>
    <row r="36" spans="1:8" ht="15" customHeight="1">
      <c r="A36" s="336">
        <v>14</v>
      </c>
      <c r="B36" s="29"/>
      <c r="C36" s="24"/>
      <c r="D36" s="24"/>
      <c r="E36" s="24"/>
      <c r="F36" s="332"/>
      <c r="G36" s="333">
        <f t="shared" ref="G36" si="24">DATE(YEAR(F36)+10,MONTH(F36)+6,DAY(F36))</f>
        <v>3834</v>
      </c>
      <c r="H36" s="333">
        <f t="shared" ref="H36" si="25">DATE(YEAR(F36)+11,MONTH(F36),DAY(F36))</f>
        <v>4018</v>
      </c>
    </row>
    <row r="37" spans="1:8" ht="15" customHeight="1">
      <c r="A37" s="337"/>
      <c r="B37" s="30"/>
      <c r="C37" s="24"/>
      <c r="D37" s="24"/>
      <c r="E37" s="24"/>
      <c r="F37" s="332"/>
      <c r="G37" s="334"/>
      <c r="H37" s="334"/>
    </row>
    <row r="38" spans="1:8" ht="15" customHeight="1">
      <c r="A38" s="336">
        <v>15</v>
      </c>
      <c r="B38" s="29"/>
      <c r="C38" s="24"/>
      <c r="D38" s="24"/>
      <c r="E38" s="24"/>
      <c r="F38" s="332"/>
      <c r="G38" s="333">
        <f t="shared" ref="G38" si="26">DATE(YEAR(F38)+10,MONTH(F38)+6,DAY(F38))</f>
        <v>3834</v>
      </c>
      <c r="H38" s="333">
        <f t="shared" ref="H38" si="27">DATE(YEAR(F38)+11,MONTH(F38),DAY(F38))</f>
        <v>4018</v>
      </c>
    </row>
    <row r="39" spans="1:8" ht="15" customHeight="1">
      <c r="A39" s="337"/>
      <c r="B39" s="30"/>
      <c r="C39" s="24"/>
      <c r="D39" s="24"/>
      <c r="E39" s="24"/>
      <c r="F39" s="332"/>
      <c r="G39" s="334"/>
      <c r="H39" s="334"/>
    </row>
    <row r="40" spans="1:8" ht="15" customHeight="1">
      <c r="A40" s="57"/>
      <c r="B40" s="57"/>
      <c r="C40" s="57"/>
      <c r="D40" s="57"/>
      <c r="E40" s="57"/>
      <c r="F40" s="57"/>
      <c r="G40" s="164"/>
      <c r="H40" s="164"/>
    </row>
    <row r="41" spans="1:8" ht="15" customHeight="1">
      <c r="A41" s="57"/>
      <c r="B41" s="57" t="s">
        <v>29</v>
      </c>
      <c r="C41" s="168"/>
      <c r="D41" s="63"/>
      <c r="E41" s="57"/>
      <c r="F41" s="57"/>
      <c r="G41" s="164"/>
      <c r="H41" s="164"/>
    </row>
    <row r="42" spans="1:8" ht="15" customHeight="1">
      <c r="A42" s="57"/>
      <c r="B42" s="57"/>
      <c r="C42" s="57"/>
      <c r="D42" s="63"/>
      <c r="E42" s="57"/>
      <c r="F42" s="57"/>
      <c r="G42" s="164"/>
      <c r="H42" s="164"/>
    </row>
    <row r="43" spans="1:8" ht="15" customHeight="1">
      <c r="A43" s="57"/>
      <c r="B43" s="57" t="s">
        <v>13</v>
      </c>
      <c r="C43" s="168"/>
      <c r="D43" s="63"/>
      <c r="E43" s="57"/>
      <c r="F43" s="57"/>
      <c r="G43" s="164"/>
      <c r="H43" s="164"/>
    </row>
    <row r="44" spans="1:8" ht="15" customHeight="1">
      <c r="A44" s="57"/>
      <c r="B44" s="57"/>
      <c r="C44" s="169"/>
      <c r="D44" s="63"/>
      <c r="E44" s="57"/>
      <c r="F44" s="57"/>
      <c r="G44" s="164"/>
      <c r="H44" s="164"/>
    </row>
    <row r="45" spans="1:8" ht="15" customHeight="1">
      <c r="A45" s="57"/>
      <c r="B45" s="57"/>
      <c r="C45" s="57"/>
      <c r="D45" s="57"/>
      <c r="E45" s="57"/>
      <c r="F45" s="57"/>
      <c r="G45" s="164"/>
      <c r="H45" s="164"/>
    </row>
  </sheetData>
  <sheetProtection sheet="1" objects="1" scenarios="1"/>
  <mergeCells count="61">
    <mergeCell ref="H30:H31"/>
    <mergeCell ref="H32:H33"/>
    <mergeCell ref="H34:H35"/>
    <mergeCell ref="H36:H37"/>
    <mergeCell ref="H38:H39"/>
    <mergeCell ref="H20:H21"/>
    <mergeCell ref="H22:H23"/>
    <mergeCell ref="H24:H25"/>
    <mergeCell ref="H26:H27"/>
    <mergeCell ref="H28:H29"/>
    <mergeCell ref="H10:H11"/>
    <mergeCell ref="H12:H13"/>
    <mergeCell ref="H14:H15"/>
    <mergeCell ref="H16:H17"/>
    <mergeCell ref="H18:H19"/>
    <mergeCell ref="A20:A21"/>
    <mergeCell ref="A10:A11"/>
    <mergeCell ref="A12:A13"/>
    <mergeCell ref="A14:A15"/>
    <mergeCell ref="A16:A17"/>
    <mergeCell ref="A18:A19"/>
    <mergeCell ref="A34:A35"/>
    <mergeCell ref="A36:A37"/>
    <mergeCell ref="A38:A39"/>
    <mergeCell ref="A22:A23"/>
    <mergeCell ref="A24:A25"/>
    <mergeCell ref="A26:A27"/>
    <mergeCell ref="A28:A29"/>
    <mergeCell ref="A30:A31"/>
    <mergeCell ref="A32:A33"/>
    <mergeCell ref="G20:G21"/>
    <mergeCell ref="F10:F11"/>
    <mergeCell ref="G10:G11"/>
    <mergeCell ref="F12:F13"/>
    <mergeCell ref="G12:G13"/>
    <mergeCell ref="F14:F15"/>
    <mergeCell ref="G14:G15"/>
    <mergeCell ref="F38:F39"/>
    <mergeCell ref="G38:G39"/>
    <mergeCell ref="F28:F29"/>
    <mergeCell ref="G28:G29"/>
    <mergeCell ref="F30:F31"/>
    <mergeCell ref="G30:G31"/>
    <mergeCell ref="F32:F33"/>
    <mergeCell ref="G32:G33"/>
    <mergeCell ref="A1:G1"/>
    <mergeCell ref="F34:F35"/>
    <mergeCell ref="G34:G35"/>
    <mergeCell ref="F36:F37"/>
    <mergeCell ref="G36:G37"/>
    <mergeCell ref="F22:F23"/>
    <mergeCell ref="G22:G23"/>
    <mergeCell ref="F24:F25"/>
    <mergeCell ref="G24:G25"/>
    <mergeCell ref="F26:F27"/>
    <mergeCell ref="G26:G27"/>
    <mergeCell ref="F16:F17"/>
    <mergeCell ref="G16:G17"/>
    <mergeCell ref="F18:F19"/>
    <mergeCell ref="G18:G19"/>
    <mergeCell ref="F20:F21"/>
  </mergeCells>
  <phoneticPr fontId="5" type="noConversion"/>
  <pageMargins left="0.5" right="0.5" top="0.5" bottom="0.5" header="0.3" footer="0.3"/>
  <pageSetup scale="76"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67"/>
  <sheetViews>
    <sheetView showZeros="0" zoomScaleNormal="100" zoomScaleSheetLayoutView="100" workbookViewId="0">
      <selection sqref="A1:I1"/>
    </sheetView>
  </sheetViews>
  <sheetFormatPr defaultColWidth="9.140625" defaultRowHeight="15"/>
  <cols>
    <col min="1" max="1" width="1.7109375" style="15" customWidth="1"/>
    <col min="2" max="2" width="2.7109375" style="15" customWidth="1"/>
    <col min="3" max="3" width="41" style="15" customWidth="1"/>
    <col min="4" max="6" width="20.7109375" style="15" customWidth="1"/>
    <col min="7" max="7" width="20.7109375" style="14" customWidth="1"/>
    <col min="8" max="8" width="21.42578125" style="15" bestFit="1" customWidth="1"/>
    <col min="9" max="9" width="1.7109375" style="15" customWidth="1"/>
    <col min="10" max="16384" width="9.140625" style="15"/>
  </cols>
  <sheetData>
    <row r="1" spans="1:9" ht="15.75">
      <c r="A1" s="330" t="s">
        <v>233</v>
      </c>
      <c r="B1" s="331"/>
      <c r="C1" s="331"/>
      <c r="D1" s="331"/>
      <c r="E1" s="331"/>
      <c r="F1" s="331"/>
      <c r="G1" s="331"/>
      <c r="H1" s="331"/>
      <c r="I1" s="331"/>
    </row>
    <row r="2" spans="1:9">
      <c r="A2" s="64"/>
      <c r="B2" s="64"/>
      <c r="C2" s="64"/>
      <c r="D2" s="64"/>
      <c r="E2" s="64"/>
      <c r="F2" s="64"/>
      <c r="G2" s="64"/>
      <c r="H2" s="64"/>
      <c r="I2" s="65"/>
    </row>
    <row r="3" spans="1:9" ht="15.75">
      <c r="A3" s="64"/>
      <c r="B3" s="66"/>
      <c r="C3" s="59" t="s">
        <v>72</v>
      </c>
      <c r="D3" s="173">
        <f>DenRoster!C3</f>
        <v>0</v>
      </c>
      <c r="E3" s="173"/>
      <c r="F3" s="64"/>
      <c r="G3" s="64"/>
      <c r="H3" s="58"/>
      <c r="I3" s="65"/>
    </row>
    <row r="4" spans="1:9" ht="15.75">
      <c r="A4" s="64"/>
      <c r="B4" s="65"/>
      <c r="C4" s="60" t="s">
        <v>73</v>
      </c>
      <c r="D4" s="173">
        <f>DenRoster!C4</f>
        <v>0</v>
      </c>
      <c r="E4" s="173"/>
      <c r="F4" s="65"/>
      <c r="G4" s="65"/>
      <c r="H4" s="65"/>
      <c r="I4" s="65"/>
    </row>
    <row r="5" spans="1:9" ht="15.75">
      <c r="A5" s="64"/>
      <c r="B5" s="65"/>
      <c r="C5" s="60" t="s">
        <v>74</v>
      </c>
      <c r="D5" s="173">
        <f>DenRoster!C5</f>
        <v>0</v>
      </c>
      <c r="E5" s="173"/>
      <c r="F5" s="65"/>
      <c r="G5" s="65"/>
      <c r="H5" s="65"/>
      <c r="I5" s="65"/>
    </row>
    <row r="6" spans="1:9" ht="15.75">
      <c r="A6" s="64"/>
      <c r="B6" s="67"/>
      <c r="C6" s="60" t="s">
        <v>75</v>
      </c>
      <c r="D6" s="173">
        <f>DenRoster!C6</f>
        <v>0</v>
      </c>
      <c r="E6" s="173"/>
      <c r="F6" s="64"/>
      <c r="G6" s="64"/>
      <c r="H6" s="65"/>
      <c r="I6" s="65"/>
    </row>
    <row r="7" spans="1:9" ht="15.75">
      <c r="A7" s="64"/>
      <c r="B7" s="68"/>
      <c r="C7" s="60" t="s">
        <v>76</v>
      </c>
      <c r="D7" s="173">
        <f>DenRoster!C7</f>
        <v>0</v>
      </c>
      <c r="E7" s="173"/>
      <c r="F7" s="64"/>
      <c r="G7" s="64"/>
      <c r="H7" s="65"/>
      <c r="I7" s="65"/>
    </row>
    <row r="8" spans="1:9">
      <c r="A8" s="64"/>
      <c r="B8" s="65"/>
      <c r="C8" s="65"/>
      <c r="D8" s="64"/>
      <c r="E8" s="64"/>
      <c r="F8" s="64"/>
      <c r="G8" s="64"/>
      <c r="H8" s="65"/>
      <c r="I8" s="65"/>
    </row>
    <row r="9" spans="1:9" ht="15.75">
      <c r="A9" s="64"/>
      <c r="B9" s="69"/>
      <c r="C9" s="70" t="s">
        <v>51</v>
      </c>
      <c r="D9" s="71"/>
      <c r="E9" s="69"/>
      <c r="F9" s="338" t="s">
        <v>47</v>
      </c>
      <c r="G9" s="339"/>
      <c r="H9" s="71" t="s">
        <v>9</v>
      </c>
      <c r="I9" s="65"/>
    </row>
    <row r="10" spans="1:9" ht="15.75">
      <c r="A10" s="64"/>
      <c r="B10" s="73"/>
      <c r="C10" s="74" t="s">
        <v>108</v>
      </c>
      <c r="D10" s="75" t="s">
        <v>39</v>
      </c>
      <c r="E10" s="76" t="s">
        <v>309</v>
      </c>
      <c r="F10" s="76" t="s">
        <v>27</v>
      </c>
      <c r="G10" s="77" t="s">
        <v>36</v>
      </c>
      <c r="H10" s="78" t="s">
        <v>3</v>
      </c>
      <c r="I10" s="65"/>
    </row>
    <row r="11" spans="1:9">
      <c r="A11" s="64"/>
      <c r="B11" s="80" t="s">
        <v>35</v>
      </c>
      <c r="C11" s="81"/>
      <c r="D11" s="18"/>
      <c r="E11" s="18"/>
      <c r="F11" s="19"/>
      <c r="G11" s="19"/>
      <c r="H11" s="79" t="s">
        <v>28</v>
      </c>
      <c r="I11" s="65"/>
    </row>
    <row r="12" spans="1:9">
      <c r="A12" s="64"/>
      <c r="B12" s="82" t="str">
        <f>DenStatus!B4</f>
        <v>BOBCAT Requirements:</v>
      </c>
      <c r="C12" s="83"/>
      <c r="D12" s="18"/>
      <c r="E12" s="18"/>
      <c r="F12" s="19"/>
      <c r="G12" s="19"/>
      <c r="H12" s="25"/>
      <c r="I12" s="65"/>
    </row>
    <row r="13" spans="1:9">
      <c r="A13" s="64"/>
      <c r="B13" s="80"/>
      <c r="C13" s="81" t="str">
        <f>DenStatus!C5</f>
        <v>Scout Oath</v>
      </c>
      <c r="D13" s="18"/>
      <c r="E13" s="18"/>
      <c r="F13" s="19"/>
      <c r="G13" s="19"/>
      <c r="H13" s="25"/>
      <c r="I13" s="65"/>
    </row>
    <row r="14" spans="1:9">
      <c r="A14" s="64"/>
      <c r="B14" s="80"/>
      <c r="C14" s="81" t="str">
        <f>DenStatus!C6</f>
        <v>Scout Law</v>
      </c>
      <c r="D14" s="18"/>
      <c r="E14" s="18"/>
      <c r="F14" s="19"/>
      <c r="G14" s="19"/>
      <c r="H14" s="25"/>
      <c r="I14" s="65"/>
    </row>
    <row r="15" spans="1:9">
      <c r="A15" s="64"/>
      <c r="B15" s="80"/>
      <c r="C15" s="81" t="str">
        <f>DenStatus!C7</f>
        <v>Cub Scout Sign</v>
      </c>
      <c r="D15" s="18"/>
      <c r="E15" s="18"/>
      <c r="F15" s="19"/>
      <c r="G15" s="19"/>
      <c r="H15" s="25"/>
      <c r="I15" s="65"/>
    </row>
    <row r="16" spans="1:9">
      <c r="A16" s="64"/>
      <c r="B16" s="80"/>
      <c r="C16" s="81" t="str">
        <f>DenStatus!C8</f>
        <v>Cub Scout Handshake</v>
      </c>
      <c r="D16" s="18"/>
      <c r="E16" s="18"/>
      <c r="F16" s="19"/>
      <c r="G16" s="19"/>
      <c r="H16" s="25"/>
      <c r="I16" s="65"/>
    </row>
    <row r="17" spans="1:9">
      <c r="A17" s="64"/>
      <c r="B17" s="80"/>
      <c r="C17" s="81" t="str">
        <f>DenStatus!C9</f>
        <v>Cub Scout Motto</v>
      </c>
      <c r="D17" s="18"/>
      <c r="E17" s="18"/>
      <c r="F17" s="19"/>
      <c r="G17" s="19"/>
      <c r="H17" s="25"/>
      <c r="I17" s="65"/>
    </row>
    <row r="18" spans="1:9">
      <c r="A18" s="64"/>
      <c r="B18" s="80"/>
      <c r="C18" s="81" t="str">
        <f>DenStatus!C10</f>
        <v>Cub Scout Salute</v>
      </c>
      <c r="D18" s="18"/>
      <c r="E18" s="18"/>
      <c r="F18" s="19"/>
      <c r="G18" s="19"/>
      <c r="H18" s="25"/>
      <c r="I18" s="65"/>
    </row>
    <row r="19" spans="1:9">
      <c r="A19" s="64"/>
      <c r="B19" s="80"/>
      <c r="C19" s="81" t="str">
        <f>DenStatus!C11</f>
        <v>Child Protection</v>
      </c>
      <c r="D19" s="18"/>
      <c r="E19" s="18"/>
      <c r="F19" s="19"/>
      <c r="G19" s="19"/>
      <c r="H19" s="25"/>
      <c r="I19" s="65"/>
    </row>
    <row r="20" spans="1:9">
      <c r="A20" s="64"/>
      <c r="B20" s="80" t="str">
        <f>DenStatus!B14</f>
        <v>Webelos CORE Adventures:</v>
      </c>
      <c r="C20" s="81"/>
      <c r="D20" s="18"/>
      <c r="E20" s="18"/>
      <c r="F20" s="19"/>
      <c r="G20" s="19"/>
      <c r="H20" s="25"/>
      <c r="I20" s="65"/>
    </row>
    <row r="21" spans="1:9">
      <c r="A21" s="64"/>
      <c r="B21" s="80"/>
      <c r="C21" s="81" t="str">
        <f>DenStatus!C15</f>
        <v>Cast Iron Chef</v>
      </c>
      <c r="D21" s="18"/>
      <c r="E21" s="18"/>
      <c r="F21" s="19"/>
      <c r="G21" s="19"/>
      <c r="H21" s="25"/>
      <c r="I21" s="65"/>
    </row>
    <row r="22" spans="1:9">
      <c r="A22" s="64"/>
      <c r="B22" s="80"/>
      <c r="C22" s="81" t="str">
        <f>DenStatus!C16</f>
        <v>Duty to God &amp; You</v>
      </c>
      <c r="D22" s="18"/>
      <c r="E22" s="18"/>
      <c r="F22" s="19"/>
      <c r="G22" s="19"/>
      <c r="H22" s="25"/>
      <c r="I22" s="65"/>
    </row>
    <row r="23" spans="1:9">
      <c r="A23" s="64"/>
      <c r="B23" s="80"/>
      <c r="C23" s="81" t="str">
        <f>DenStatus!C17</f>
        <v>First Responder</v>
      </c>
      <c r="D23" s="18"/>
      <c r="E23" s="18"/>
      <c r="F23" s="19"/>
      <c r="G23" s="19"/>
      <c r="H23" s="25"/>
      <c r="I23" s="65"/>
    </row>
    <row r="24" spans="1:9">
      <c r="A24" s="64"/>
      <c r="B24" s="80"/>
      <c r="C24" s="81" t="str">
        <f>DenStatus!C18</f>
        <v>Stronger, Faster, Higher</v>
      </c>
      <c r="D24" s="18"/>
      <c r="E24" s="18"/>
      <c r="F24" s="19"/>
      <c r="G24" s="19"/>
      <c r="H24" s="25"/>
      <c r="I24" s="65"/>
    </row>
    <row r="25" spans="1:9">
      <c r="A25" s="64"/>
      <c r="B25" s="80"/>
      <c r="C25" s="81" t="str">
        <f>DenStatus!C19</f>
        <v>Webelos Walkabout</v>
      </c>
      <c r="D25" s="18"/>
      <c r="E25" s="18"/>
      <c r="F25" s="19"/>
      <c r="G25" s="19"/>
      <c r="H25" s="25"/>
      <c r="I25" s="65"/>
    </row>
    <row r="26" spans="1:9">
      <c r="A26" s="64"/>
      <c r="B26" s="73" t="str">
        <f>DenStatus!B22</f>
        <v>Webelos OTHER Requirements:</v>
      </c>
      <c r="C26" s="87"/>
      <c r="D26" s="20"/>
      <c r="E26" s="20"/>
      <c r="F26" s="21"/>
      <c r="G26" s="21"/>
      <c r="H26" s="21"/>
      <c r="I26" s="65"/>
    </row>
    <row r="27" spans="1:9" ht="15" customHeight="1">
      <c r="A27" s="64"/>
      <c r="B27" s="73"/>
      <c r="C27" s="88" t="str">
        <f>DenStatus!C23</f>
        <v>Be Active Den Member for 3 months</v>
      </c>
      <c r="D27" s="20"/>
      <c r="E27" s="20"/>
      <c r="F27" s="21"/>
      <c r="G27" s="21"/>
      <c r="H27" s="21"/>
      <c r="I27" s="65"/>
    </row>
    <row r="28" spans="1:9">
      <c r="A28" s="64"/>
      <c r="B28" s="73"/>
      <c r="C28" s="87" t="str">
        <f>DenStatus!C24</f>
        <v>Child Protection</v>
      </c>
      <c r="D28" s="20"/>
      <c r="E28" s="20"/>
      <c r="F28" s="21"/>
      <c r="G28" s="21"/>
      <c r="H28" s="21"/>
      <c r="I28" s="65"/>
    </row>
    <row r="29" spans="1:9">
      <c r="A29" s="64"/>
      <c r="B29" s="73"/>
      <c r="C29" s="87" t="str">
        <f>DenStatus!C25</f>
        <v>Cyber Chip</v>
      </c>
      <c r="D29" s="20"/>
      <c r="E29" s="20"/>
      <c r="F29" s="21"/>
      <c r="G29" s="21"/>
      <c r="H29" s="21"/>
      <c r="I29" s="65"/>
    </row>
    <row r="30" spans="1:9">
      <c r="A30" s="64"/>
      <c r="B30" s="80" t="str">
        <f>DenStatus!B28</f>
        <v>AOL CORE Adventures:</v>
      </c>
      <c r="C30" s="81"/>
      <c r="D30" s="18"/>
      <c r="E30" s="18"/>
      <c r="F30" s="19"/>
      <c r="G30" s="19"/>
      <c r="H30" s="25"/>
      <c r="I30" s="65"/>
    </row>
    <row r="31" spans="1:9">
      <c r="A31" s="64"/>
      <c r="B31" s="80"/>
      <c r="C31" s="81" t="str">
        <f>DenStatus!C29</f>
        <v>Building a Better World</v>
      </c>
      <c r="D31" s="18"/>
      <c r="E31" s="18"/>
      <c r="F31" s="19"/>
      <c r="G31" s="19"/>
      <c r="H31" s="25"/>
      <c r="I31" s="65"/>
    </row>
    <row r="32" spans="1:9">
      <c r="A32" s="64"/>
      <c r="B32" s="80"/>
      <c r="C32" s="81" t="str">
        <f>DenStatus!C30</f>
        <v>Outdoorsman</v>
      </c>
      <c r="D32" s="18"/>
      <c r="E32" s="18"/>
      <c r="F32" s="19"/>
      <c r="G32" s="19"/>
      <c r="H32" s="25"/>
      <c r="I32" s="65"/>
    </row>
    <row r="33" spans="1:9">
      <c r="A33" s="64"/>
      <c r="B33" s="80"/>
      <c r="C33" s="81" t="str">
        <f>DenStatus!C31</f>
        <v>Duty in God in Action</v>
      </c>
      <c r="D33" s="18"/>
      <c r="E33" s="18"/>
      <c r="F33" s="19"/>
      <c r="G33" s="19"/>
      <c r="H33" s="25"/>
      <c r="I33" s="65"/>
    </row>
    <row r="34" spans="1:9">
      <c r="A34" s="64"/>
      <c r="B34" s="80"/>
      <c r="C34" s="81" t="str">
        <f>DenStatus!C32</f>
        <v>Scouting Adventure</v>
      </c>
      <c r="D34" s="18"/>
      <c r="E34" s="18"/>
      <c r="F34" s="19"/>
      <c r="G34" s="19"/>
      <c r="H34" s="25"/>
      <c r="I34" s="65"/>
    </row>
    <row r="35" spans="1:9">
      <c r="A35" s="64"/>
      <c r="B35" s="73" t="str">
        <f>DenStatus!B35</f>
        <v>AOL OTHER Requirements:</v>
      </c>
      <c r="C35" s="87"/>
      <c r="D35" s="20"/>
      <c r="E35" s="20"/>
      <c r="F35" s="21"/>
      <c r="G35" s="21"/>
      <c r="H35" s="21"/>
      <c r="I35" s="65"/>
    </row>
    <row r="36" spans="1:9" ht="15" customHeight="1">
      <c r="A36" s="64"/>
      <c r="B36" s="73"/>
      <c r="C36" s="88" t="str">
        <f>DenStatus!C36</f>
        <v>Be Active Den Member for 6 months</v>
      </c>
      <c r="D36" s="20"/>
      <c r="E36" s="20"/>
      <c r="F36" s="21"/>
      <c r="G36" s="21"/>
      <c r="H36" s="21"/>
      <c r="I36" s="65"/>
    </row>
    <row r="37" spans="1:9">
      <c r="A37" s="64"/>
      <c r="B37" s="73"/>
      <c r="C37" s="87" t="str">
        <f>DenStatus!C37</f>
        <v>Child Protection</v>
      </c>
      <c r="D37" s="20"/>
      <c r="E37" s="20"/>
      <c r="F37" s="21"/>
      <c r="G37" s="21"/>
      <c r="H37" s="21"/>
      <c r="I37" s="65"/>
    </row>
    <row r="38" spans="1:9">
      <c r="A38" s="64"/>
      <c r="B38" s="73"/>
      <c r="C38" s="87" t="str">
        <f>DenStatus!C38</f>
        <v>Cyber Chip</v>
      </c>
      <c r="D38" s="20"/>
      <c r="E38" s="20"/>
      <c r="F38" s="21"/>
      <c r="G38" s="21"/>
      <c r="H38" s="21"/>
      <c r="I38" s="65"/>
    </row>
    <row r="39" spans="1:9">
      <c r="A39" s="64"/>
      <c r="B39" s="80" t="str">
        <f>DenStatus!B41</f>
        <v>Webelos and AOL ELECTIVE Adventures:</v>
      </c>
      <c r="C39" s="81"/>
      <c r="D39" s="18"/>
      <c r="E39" s="18"/>
      <c r="F39" s="19"/>
      <c r="G39" s="19"/>
      <c r="H39" s="19"/>
      <c r="I39" s="65"/>
    </row>
    <row r="40" spans="1:9">
      <c r="A40" s="64"/>
      <c r="B40" s="80"/>
      <c r="C40" s="81" t="str">
        <f>DenStatus!C42</f>
        <v>Adventures in Science</v>
      </c>
      <c r="D40" s="18"/>
      <c r="E40" s="18"/>
      <c r="F40" s="19"/>
      <c r="G40" s="19"/>
      <c r="H40" s="19"/>
      <c r="I40" s="65"/>
    </row>
    <row r="41" spans="1:9">
      <c r="A41" s="64"/>
      <c r="B41" s="80"/>
      <c r="C41" s="81" t="str">
        <f>DenStatus!C43</f>
        <v>Aquanaut</v>
      </c>
      <c r="D41" s="18"/>
      <c r="E41" s="18"/>
      <c r="F41" s="19"/>
      <c r="G41" s="19"/>
      <c r="H41" s="19"/>
      <c r="I41" s="65"/>
    </row>
    <row r="42" spans="1:9">
      <c r="A42" s="64"/>
      <c r="B42" s="80"/>
      <c r="C42" s="81" t="str">
        <f>DenStatus!C44</f>
        <v>Art Explosion</v>
      </c>
      <c r="D42" s="18"/>
      <c r="E42" s="18"/>
      <c r="F42" s="19"/>
      <c r="G42" s="19"/>
      <c r="H42" s="19"/>
      <c r="I42" s="65"/>
    </row>
    <row r="43" spans="1:9">
      <c r="A43" s="64"/>
      <c r="B43" s="80"/>
      <c r="C43" s="81" t="str">
        <f>DenStatus!C45</f>
        <v>Aware and Care</v>
      </c>
      <c r="D43" s="18"/>
      <c r="E43" s="18"/>
      <c r="F43" s="19"/>
      <c r="G43" s="19"/>
      <c r="H43" s="19"/>
      <c r="I43" s="65"/>
    </row>
    <row r="44" spans="1:9">
      <c r="A44" s="64"/>
      <c r="B44" s="80"/>
      <c r="C44" s="81" t="str">
        <f>DenStatus!C46</f>
        <v>Build It</v>
      </c>
      <c r="D44" s="18"/>
      <c r="E44" s="18"/>
      <c r="F44" s="19"/>
      <c r="G44" s="19"/>
      <c r="H44" s="19"/>
      <c r="I44" s="65"/>
    </row>
    <row r="45" spans="1:9">
      <c r="A45" s="64"/>
      <c r="B45" s="80"/>
      <c r="C45" s="81" t="str">
        <f>DenStatus!C47</f>
        <v>Build My Own Hero</v>
      </c>
      <c r="D45" s="18"/>
      <c r="E45" s="18"/>
      <c r="F45" s="19"/>
      <c r="G45" s="19"/>
      <c r="H45" s="19"/>
      <c r="I45" s="65"/>
    </row>
    <row r="46" spans="1:9">
      <c r="A46" s="64"/>
      <c r="B46" s="80"/>
      <c r="C46" s="81" t="str">
        <f>DenStatus!C48</f>
        <v>Castaway</v>
      </c>
      <c r="D46" s="18"/>
      <c r="E46" s="18"/>
      <c r="F46" s="19"/>
      <c r="G46" s="19"/>
      <c r="H46" s="19"/>
      <c r="I46" s="65"/>
    </row>
    <row r="47" spans="1:9">
      <c r="A47" s="64"/>
      <c r="B47" s="80"/>
      <c r="C47" s="81" t="str">
        <f>DenStatus!C49</f>
        <v>Earth Rocks!</v>
      </c>
      <c r="D47" s="18"/>
      <c r="E47" s="18"/>
      <c r="F47" s="19"/>
      <c r="G47" s="19"/>
      <c r="H47" s="19"/>
      <c r="I47" s="65"/>
    </row>
    <row r="48" spans="1:9">
      <c r="A48" s="64"/>
      <c r="B48" s="80"/>
      <c r="C48" s="81" t="str">
        <f>DenStatus!C50</f>
        <v>Engineer</v>
      </c>
      <c r="D48" s="18"/>
      <c r="E48" s="18"/>
      <c r="F48" s="19"/>
      <c r="G48" s="19"/>
      <c r="H48" s="19"/>
      <c r="I48" s="65"/>
    </row>
    <row r="49" spans="1:9">
      <c r="A49" s="64"/>
      <c r="B49" s="80"/>
      <c r="C49" s="81" t="str">
        <f>DenStatus!C51</f>
        <v>Fix It</v>
      </c>
      <c r="D49" s="18"/>
      <c r="E49" s="18"/>
      <c r="F49" s="19"/>
      <c r="G49" s="19"/>
      <c r="H49" s="19"/>
      <c r="I49" s="65"/>
    </row>
    <row r="50" spans="1:9">
      <c r="A50" s="64"/>
      <c r="B50" s="84"/>
      <c r="C50" s="81" t="str">
        <f>DenStatus!C52</f>
        <v>Game Design</v>
      </c>
      <c r="D50" s="22"/>
      <c r="E50" s="22"/>
      <c r="F50" s="23"/>
      <c r="G50" s="23"/>
      <c r="H50" s="23"/>
      <c r="I50" s="65"/>
    </row>
    <row r="51" spans="1:9" ht="15.75">
      <c r="A51" s="64"/>
      <c r="B51" s="85"/>
      <c r="C51" s="81" t="str">
        <f>DenStatus!C53</f>
        <v>Into the Wild</v>
      </c>
      <c r="D51" s="18"/>
      <c r="E51" s="18"/>
      <c r="F51" s="19"/>
      <c r="G51" s="19"/>
      <c r="H51" s="19"/>
      <c r="I51" s="65"/>
    </row>
    <row r="52" spans="1:9" ht="15.75">
      <c r="A52" s="64"/>
      <c r="B52" s="86"/>
      <c r="C52" s="81" t="str">
        <f>DenStatus!C54</f>
        <v>Into the Woods</v>
      </c>
      <c r="D52" s="20"/>
      <c r="E52" s="20"/>
      <c r="F52" s="21"/>
      <c r="G52" s="21"/>
      <c r="H52" s="21"/>
      <c r="I52" s="65"/>
    </row>
    <row r="53" spans="1:9" ht="15.75">
      <c r="A53" s="64"/>
      <c r="B53" s="86"/>
      <c r="C53" s="81" t="str">
        <f>DenStatus!C55</f>
        <v>Looking Back, Looking Forward</v>
      </c>
      <c r="D53" s="20"/>
      <c r="E53" s="20"/>
      <c r="F53" s="21"/>
      <c r="G53" s="21"/>
      <c r="H53" s="21"/>
      <c r="I53" s="65"/>
    </row>
    <row r="54" spans="1:9" ht="15.75">
      <c r="A54" s="64"/>
      <c r="B54" s="86"/>
      <c r="C54" s="81" t="str">
        <f>DenStatus!C56</f>
        <v>Maestro!</v>
      </c>
      <c r="D54" s="20"/>
      <c r="E54" s="20"/>
      <c r="F54" s="21"/>
      <c r="G54" s="21"/>
      <c r="H54" s="21"/>
      <c r="I54" s="65"/>
    </row>
    <row r="55" spans="1:9" ht="15.75">
      <c r="A55" s="64"/>
      <c r="B55" s="86"/>
      <c r="C55" s="81" t="str">
        <f>DenStatus!C57</f>
        <v>Moviemaking</v>
      </c>
      <c r="D55" s="20"/>
      <c r="E55" s="20"/>
      <c r="F55" s="21"/>
      <c r="G55" s="21"/>
      <c r="H55" s="21"/>
      <c r="I55" s="65"/>
    </row>
    <row r="56" spans="1:9" ht="15.75">
      <c r="A56" s="64"/>
      <c r="B56" s="86"/>
      <c r="C56" s="81" t="str">
        <f>DenStatus!C58</f>
        <v>Project Family</v>
      </c>
      <c r="D56" s="20"/>
      <c r="E56" s="20"/>
      <c r="F56" s="21"/>
      <c r="G56" s="21"/>
      <c r="H56" s="21"/>
      <c r="I56" s="65"/>
    </row>
    <row r="57" spans="1:9" ht="15.75">
      <c r="A57" s="64"/>
      <c r="B57" s="86"/>
      <c r="C57" s="81" t="str">
        <f>DenStatus!C59</f>
        <v>Sportsman</v>
      </c>
      <c r="D57" s="20"/>
      <c r="E57" s="20"/>
      <c r="F57" s="21"/>
      <c r="G57" s="21"/>
      <c r="H57" s="21"/>
      <c r="I57" s="65"/>
    </row>
    <row r="58" spans="1:9">
      <c r="A58" s="64"/>
      <c r="B58" s="235" t="s">
        <v>109</v>
      </c>
      <c r="C58" s="72"/>
      <c r="D58" s="239"/>
      <c r="E58" s="239"/>
      <c r="F58" s="240"/>
      <c r="G58" s="240"/>
      <c r="H58" s="241" t="s">
        <v>28</v>
      </c>
      <c r="I58" s="65"/>
    </row>
    <row r="59" spans="1:9" ht="15.75" thickBot="1">
      <c r="A59" s="64"/>
      <c r="B59" s="234" t="s">
        <v>231</v>
      </c>
      <c r="C59" s="89"/>
      <c r="D59" s="236"/>
      <c r="E59" s="236"/>
      <c r="F59" s="237"/>
      <c r="G59" s="237"/>
      <c r="H59" s="238" t="s">
        <v>28</v>
      </c>
      <c r="I59" s="65"/>
    </row>
    <row r="60" spans="1:9" ht="15.75" thickTop="1">
      <c r="A60" s="64"/>
      <c r="B60" s="64"/>
      <c r="C60" s="64"/>
      <c r="D60" s="64"/>
      <c r="E60" s="64"/>
      <c r="F60" s="64"/>
      <c r="G60" s="64"/>
      <c r="H60" s="64"/>
      <c r="I60" s="65"/>
    </row>
    <row r="61" spans="1:9">
      <c r="A61" s="64"/>
      <c r="B61" s="90" t="s">
        <v>44</v>
      </c>
      <c r="C61" s="68"/>
      <c r="D61" s="90"/>
      <c r="E61" s="90"/>
      <c r="F61" s="64"/>
      <c r="G61" s="64"/>
      <c r="H61" s="64"/>
      <c r="I61" s="65"/>
    </row>
    <row r="62" spans="1:9">
      <c r="A62" s="64"/>
      <c r="B62" s="64"/>
      <c r="C62" s="63" t="s">
        <v>77</v>
      </c>
      <c r="D62" s="90"/>
      <c r="E62" s="90"/>
      <c r="F62" s="64"/>
      <c r="G62" s="64"/>
      <c r="H62" s="64"/>
      <c r="I62" s="65"/>
    </row>
    <row r="63" spans="1:9">
      <c r="A63" s="64"/>
      <c r="B63" s="64"/>
      <c r="C63" s="63" t="s">
        <v>78</v>
      </c>
      <c r="D63" s="90"/>
      <c r="E63" s="90"/>
      <c r="F63" s="64"/>
      <c r="G63" s="64"/>
      <c r="H63" s="64"/>
      <c r="I63" s="65"/>
    </row>
    <row r="64" spans="1:9">
      <c r="A64" s="64"/>
      <c r="B64" s="64"/>
      <c r="C64" s="63" t="s">
        <v>79</v>
      </c>
      <c r="D64" s="90"/>
      <c r="E64" s="90"/>
      <c r="F64" s="64"/>
      <c r="G64" s="64"/>
      <c r="H64" s="64"/>
      <c r="I64" s="65"/>
    </row>
    <row r="65" spans="1:9">
      <c r="A65" s="64"/>
      <c r="B65" s="64"/>
      <c r="C65" s="63" t="s">
        <v>80</v>
      </c>
      <c r="D65" s="90"/>
      <c r="E65" s="90"/>
      <c r="F65" s="64"/>
      <c r="G65" s="64"/>
      <c r="H65" s="64"/>
      <c r="I65" s="65"/>
    </row>
    <row r="66" spans="1:9">
      <c r="A66" s="64"/>
      <c r="B66" s="64"/>
      <c r="C66" s="63" t="s">
        <v>81</v>
      </c>
      <c r="D66" s="64"/>
      <c r="E66" s="64"/>
      <c r="F66" s="64"/>
      <c r="G66" s="64"/>
      <c r="H66" s="64"/>
      <c r="I66" s="65"/>
    </row>
    <row r="67" spans="1:9">
      <c r="A67" s="64"/>
      <c r="B67" s="64"/>
      <c r="C67" s="64"/>
      <c r="D67" s="64"/>
      <c r="E67" s="64"/>
      <c r="F67" s="64"/>
      <c r="G67" s="64"/>
      <c r="H67" s="64"/>
      <c r="I67" s="65"/>
    </row>
  </sheetData>
  <sheetProtection sheet="1" objects="1" scenarios="1"/>
  <mergeCells count="2">
    <mergeCell ref="A1:I1"/>
    <mergeCell ref="F9:G9"/>
  </mergeCells>
  <phoneticPr fontId="5" type="noConversion"/>
  <pageMargins left="0.5" right="0.5" top="0.5" bottom="0.5" header="0.3" footer="0.3"/>
  <pageSetup scale="64" orientation="portrait" r:id="rId1"/>
  <headerFooter alignWithMargins="0"/>
</worksheet>
</file>

<file path=xl/worksheets/sheet5.xml><?xml version="1.0" encoding="utf-8"?>
<worksheet xmlns="http://schemas.openxmlformats.org/spreadsheetml/2006/main" xmlns:r="http://schemas.openxmlformats.org/officeDocument/2006/relationships">
  <dimension ref="A1:AC216"/>
  <sheetViews>
    <sheetView showGridLines="0" showZeros="0" zoomScaleNormal="100" workbookViewId="0">
      <pane xSplit="3" ySplit="3" topLeftCell="D4" activePane="bottomRight" state="frozen"/>
      <selection pane="topRight" activeCell="D1" sqref="D1"/>
      <selection pane="bottomLeft" activeCell="A4" sqref="A4"/>
      <selection pane="bottomRight" activeCell="D4" sqref="D4"/>
    </sheetView>
  </sheetViews>
  <sheetFormatPr defaultColWidth="9.140625" defaultRowHeight="12.75"/>
  <cols>
    <col min="1" max="1" width="1.7109375" style="6" customWidth="1"/>
    <col min="2" max="2" width="9.7109375" style="8" customWidth="1"/>
    <col min="3" max="3" width="30.7109375" style="6" customWidth="1"/>
    <col min="4" max="6" width="10.7109375" style="8" customWidth="1"/>
    <col min="7" max="8" width="10.7109375" style="6" customWidth="1"/>
    <col min="9" max="11" width="10.7109375" style="8" customWidth="1"/>
    <col min="12" max="18" width="10.7109375" style="6" customWidth="1"/>
    <col min="19" max="19" width="9.7109375" style="6" customWidth="1"/>
    <col min="20" max="20" width="8.7109375" style="6" customWidth="1"/>
    <col min="21" max="21" width="40.7109375" style="6" customWidth="1"/>
    <col min="22" max="22" width="30.7109375" style="6" customWidth="1"/>
    <col min="23" max="23" width="2.7109375" style="8" customWidth="1"/>
    <col min="24" max="24" width="14.5703125" style="6" bestFit="1" customWidth="1"/>
    <col min="25" max="45" width="6.140625" style="6" customWidth="1"/>
    <col min="46" max="16384" width="9.140625" style="6"/>
  </cols>
  <sheetData>
    <row r="1" spans="1:29">
      <c r="A1" s="91"/>
      <c r="B1" s="92" t="s">
        <v>30</v>
      </c>
      <c r="C1" s="93"/>
      <c r="D1" s="94" t="s">
        <v>23</v>
      </c>
      <c r="E1" s="50">
        <v>2</v>
      </c>
      <c r="F1" s="50">
        <v>3</v>
      </c>
      <c r="G1" s="50">
        <v>4</v>
      </c>
      <c r="H1" s="50">
        <v>5</v>
      </c>
      <c r="I1" s="50">
        <v>6</v>
      </c>
      <c r="J1" s="50">
        <v>7</v>
      </c>
      <c r="K1" s="50">
        <v>8</v>
      </c>
      <c r="L1" s="50">
        <v>9</v>
      </c>
      <c r="M1" s="50">
        <v>10</v>
      </c>
      <c r="N1" s="50">
        <v>11</v>
      </c>
      <c r="O1" s="50">
        <v>12</v>
      </c>
      <c r="P1" s="50">
        <v>13</v>
      </c>
      <c r="Q1" s="50">
        <v>14</v>
      </c>
      <c r="R1" s="50">
        <v>15</v>
      </c>
      <c r="S1" s="55"/>
      <c r="T1" s="91"/>
      <c r="U1" s="91"/>
      <c r="V1" s="95"/>
      <c r="W1" s="91"/>
      <c r="X1" s="96"/>
      <c r="Y1" s="8"/>
      <c r="Z1" s="8"/>
      <c r="AA1" s="8"/>
      <c r="AB1" s="8"/>
      <c r="AC1" s="8"/>
    </row>
    <row r="2" spans="1:29">
      <c r="A2" s="91"/>
      <c r="B2" s="97" t="s">
        <v>12</v>
      </c>
      <c r="C2" s="286">
        <v>42514</v>
      </c>
      <c r="D2" s="52" t="str">
        <f>'Cub1'!B1</f>
        <v>First</v>
      </c>
      <c r="E2" s="51" t="str">
        <f>'Cub2'!B1</f>
        <v>First</v>
      </c>
      <c r="F2" s="52" t="str">
        <f>'Cub3'!B1</f>
        <v>First</v>
      </c>
      <c r="G2" s="51" t="str">
        <f>'Cub4'!B1</f>
        <v>First</v>
      </c>
      <c r="H2" s="52" t="str">
        <f>'Cub5'!B1</f>
        <v>First</v>
      </c>
      <c r="I2" s="51" t="str">
        <f>'Cub6'!B1</f>
        <v>First</v>
      </c>
      <c r="J2" s="52" t="str">
        <f>'Cub7'!B1</f>
        <v>First</v>
      </c>
      <c r="K2" s="51" t="str">
        <f>'Cub8'!B1</f>
        <v>First</v>
      </c>
      <c r="L2" s="52" t="str">
        <f>'Cub9'!B1</f>
        <v>First</v>
      </c>
      <c r="M2" s="51" t="str">
        <f>'Cub10'!B1</f>
        <v>First</v>
      </c>
      <c r="N2" s="51" t="str">
        <f>'Cub11'!B1</f>
        <v>First</v>
      </c>
      <c r="O2" s="53" t="str">
        <f>'Cub12'!B1</f>
        <v>First</v>
      </c>
      <c r="P2" s="53" t="str">
        <f>'Cub13'!B1</f>
        <v>First</v>
      </c>
      <c r="Q2" s="51" t="str">
        <f>'Cub14'!B1</f>
        <v>First</v>
      </c>
      <c r="R2" s="53" t="str">
        <f>'Cub15'!B1</f>
        <v>First</v>
      </c>
      <c r="S2" s="55"/>
      <c r="T2" s="91"/>
      <c r="U2" s="91"/>
      <c r="V2" s="95"/>
      <c r="W2" s="91"/>
      <c r="X2" s="96"/>
      <c r="Y2" s="8"/>
      <c r="Z2" s="8"/>
      <c r="AA2" s="8"/>
      <c r="AB2" s="8"/>
      <c r="AC2" s="8"/>
    </row>
    <row r="3" spans="1:29">
      <c r="A3" s="91"/>
      <c r="B3" s="98" t="s">
        <v>0</v>
      </c>
      <c r="C3" s="99" t="s">
        <v>6</v>
      </c>
      <c r="D3" s="100" t="str">
        <f>'Cub1'!B2</f>
        <v>Last</v>
      </c>
      <c r="E3" s="101" t="str">
        <f>'Cub2'!B2</f>
        <v>Last</v>
      </c>
      <c r="F3" s="100" t="str">
        <f>'Cub3'!B2</f>
        <v>Last</v>
      </c>
      <c r="G3" s="101" t="str">
        <f>'Cub4'!B2</f>
        <v>Last</v>
      </c>
      <c r="H3" s="100" t="str">
        <f>'Cub5'!B2</f>
        <v>Last</v>
      </c>
      <c r="I3" s="101" t="str">
        <f>'Cub6'!B2</f>
        <v>Last</v>
      </c>
      <c r="J3" s="100" t="str">
        <f>'Cub7'!B2</f>
        <v>Last</v>
      </c>
      <c r="K3" s="101" t="str">
        <f>'Cub8'!B2</f>
        <v>Last</v>
      </c>
      <c r="L3" s="100" t="str">
        <f>'Cub9'!B2</f>
        <v>Last</v>
      </c>
      <c r="M3" s="101" t="str">
        <f>'Cub10'!B2</f>
        <v>Last</v>
      </c>
      <c r="N3" s="101" t="str">
        <f>'Cub11'!B2</f>
        <v>Last</v>
      </c>
      <c r="O3" s="99" t="str">
        <f>'Cub12'!B2</f>
        <v>Last</v>
      </c>
      <c r="P3" s="99" t="str">
        <f>'Cub13'!B2</f>
        <v>Last</v>
      </c>
      <c r="Q3" s="101" t="str">
        <f>'Cub14'!B2</f>
        <v>Last</v>
      </c>
      <c r="R3" s="99" t="str">
        <f>'Cub15'!B2</f>
        <v>Last</v>
      </c>
      <c r="S3" s="55"/>
      <c r="T3" s="55"/>
      <c r="U3" s="55"/>
      <c r="V3" s="102"/>
      <c r="W3" s="91"/>
      <c r="X3" s="96"/>
      <c r="Y3" s="8"/>
      <c r="Z3" s="8"/>
      <c r="AA3" s="8"/>
      <c r="AB3" s="8"/>
      <c r="AC3" s="8"/>
    </row>
    <row r="4" spans="1:29">
      <c r="A4" s="91"/>
      <c r="B4" s="103" t="s">
        <v>59</v>
      </c>
      <c r="C4" s="49"/>
      <c r="D4" s="104" t="s">
        <v>302</v>
      </c>
      <c r="E4" s="105"/>
      <c r="F4" s="105"/>
      <c r="G4" s="105"/>
      <c r="H4" s="105"/>
      <c r="I4" s="105"/>
      <c r="J4" s="105"/>
      <c r="K4" s="105"/>
      <c r="L4" s="105"/>
      <c r="M4" s="105"/>
      <c r="N4" s="105"/>
      <c r="O4" s="105"/>
      <c r="P4" s="105"/>
      <c r="Q4" s="105"/>
      <c r="R4" s="94"/>
      <c r="S4" s="106"/>
      <c r="T4" s="106"/>
      <c r="U4" s="106"/>
      <c r="V4" s="102"/>
      <c r="W4" s="91"/>
      <c r="X4" s="96"/>
      <c r="Y4" s="8"/>
      <c r="Z4" s="8"/>
      <c r="AA4" s="8"/>
      <c r="AB4" s="8"/>
      <c r="AC4" s="8"/>
    </row>
    <row r="5" spans="1:29">
      <c r="A5" s="91"/>
      <c r="B5" s="50">
        <v>1</v>
      </c>
      <c r="C5" s="49" t="s">
        <v>52</v>
      </c>
      <c r="D5" s="50">
        <f>IF('Cub1'!T6&gt;=1,"X",0)</f>
        <v>0</v>
      </c>
      <c r="E5" s="50">
        <f>IF('Cub2'!T6&gt;=1,"X",0)</f>
        <v>0</v>
      </c>
      <c r="F5" s="50">
        <f>IF('Cub3'!T6&gt;=1,"X",0)</f>
        <v>0</v>
      </c>
      <c r="G5" s="50">
        <f>IF('Cub4'!T6&gt;=1,"X",0)</f>
        <v>0</v>
      </c>
      <c r="H5" s="50">
        <f>IF('Cub5'!T6&gt;=1,"X",0)</f>
        <v>0</v>
      </c>
      <c r="I5" s="50">
        <f>IF('Cub6'!T6&gt;=1,"X",0)</f>
        <v>0</v>
      </c>
      <c r="J5" s="50">
        <f>IF('Cub7'!T6&gt;=1,"X",0)</f>
        <v>0</v>
      </c>
      <c r="K5" s="50">
        <f>IF('Cub8'!T6&gt;=1,"X",0)</f>
        <v>0</v>
      </c>
      <c r="L5" s="50">
        <f>IF('Cub9'!T6&gt;=1,"X",0)</f>
        <v>0</v>
      </c>
      <c r="M5" s="50">
        <f>IF('Cub10'!T6&gt;=1,"X",0)</f>
        <v>0</v>
      </c>
      <c r="N5" s="50">
        <f>IF('Cub11'!T6&gt;=1,"X",0)</f>
        <v>0</v>
      </c>
      <c r="O5" s="50">
        <f>IF('Cub12'!T6&gt;=1,"X",0)</f>
        <v>0</v>
      </c>
      <c r="P5" s="50">
        <f>IF('Cub13'!T6&gt;=1,"X",0)</f>
        <v>0</v>
      </c>
      <c r="Q5" s="50">
        <f>IF('Cub14'!T6&gt;=1,"X",0)</f>
        <v>0</v>
      </c>
      <c r="R5" s="50">
        <f>IF('Cub15'!T6&gt;=1,"X",0)</f>
        <v>0</v>
      </c>
      <c r="S5" s="55"/>
      <c r="T5" s="55"/>
      <c r="U5" s="55"/>
      <c r="V5" s="102"/>
      <c r="W5" s="91"/>
      <c r="X5" s="96"/>
      <c r="Y5" s="8"/>
      <c r="Z5" s="8"/>
      <c r="AA5" s="8"/>
      <c r="AB5" s="8"/>
      <c r="AC5" s="8"/>
    </row>
    <row r="6" spans="1:29">
      <c r="A6" s="91"/>
      <c r="B6" s="50">
        <v>2</v>
      </c>
      <c r="C6" s="49" t="s">
        <v>53</v>
      </c>
      <c r="D6" s="50">
        <f>IF('Cub1'!T7&gt;=1,"X",0)</f>
        <v>0</v>
      </c>
      <c r="E6" s="50">
        <f>IF('Cub2'!T7&gt;=1,"X",0)</f>
        <v>0</v>
      </c>
      <c r="F6" s="50">
        <f>IF('Cub3'!T7&gt;=1,"X",0)</f>
        <v>0</v>
      </c>
      <c r="G6" s="50">
        <f>IF('Cub4'!T7&gt;=1,"X",0)</f>
        <v>0</v>
      </c>
      <c r="H6" s="50">
        <f>IF('Cub5'!T7&gt;=1,"X",0)</f>
        <v>0</v>
      </c>
      <c r="I6" s="50">
        <f>IF('Cub6'!T7&gt;=1,"X",0)</f>
        <v>0</v>
      </c>
      <c r="J6" s="50">
        <f>IF('Cub7'!T7&gt;=1,"X",0)</f>
        <v>0</v>
      </c>
      <c r="K6" s="50">
        <f>IF('Cub8'!T7&gt;=1,"X",0)</f>
        <v>0</v>
      </c>
      <c r="L6" s="50">
        <f>IF('Cub9'!T7&gt;=1,"X",0)</f>
        <v>0</v>
      </c>
      <c r="M6" s="50">
        <f>IF('Cub10'!T7&gt;=1,"X",0)</f>
        <v>0</v>
      </c>
      <c r="N6" s="50">
        <f>IF('Cub11'!T7&gt;=1,"X",0)</f>
        <v>0</v>
      </c>
      <c r="O6" s="50">
        <f>IF('Cub12'!T7&gt;=1,"X",0)</f>
        <v>0</v>
      </c>
      <c r="P6" s="50">
        <f>IF('Cub13'!T7&gt;=1,"X",0)</f>
        <v>0</v>
      </c>
      <c r="Q6" s="50">
        <f>IF('Cub14'!T7&gt;=1,"X",0)</f>
        <v>0</v>
      </c>
      <c r="R6" s="50">
        <f>IF('Cub15'!T7&gt;=1,"X",0)</f>
        <v>0</v>
      </c>
      <c r="S6" s="55"/>
      <c r="T6" s="55"/>
      <c r="U6" s="55"/>
      <c r="V6" s="102"/>
      <c r="W6" s="91"/>
      <c r="X6" s="96"/>
      <c r="Y6" s="8"/>
      <c r="Z6" s="8"/>
      <c r="AA6" s="8"/>
      <c r="AB6" s="8"/>
      <c r="AC6" s="8"/>
    </row>
    <row r="7" spans="1:29">
      <c r="A7" s="91"/>
      <c r="B7" s="50">
        <v>3</v>
      </c>
      <c r="C7" s="49" t="s">
        <v>22</v>
      </c>
      <c r="D7" s="50">
        <f>IF('Cub1'!T8&gt;=1,"X",0)</f>
        <v>0</v>
      </c>
      <c r="E7" s="50">
        <f>IF('Cub2'!T8&gt;=1,"X",0)</f>
        <v>0</v>
      </c>
      <c r="F7" s="50">
        <f>IF('Cub3'!T8&gt;=1,"X",0)</f>
        <v>0</v>
      </c>
      <c r="G7" s="50">
        <f>IF('Cub4'!T8&gt;=1,"X",0)</f>
        <v>0</v>
      </c>
      <c r="H7" s="50">
        <f>IF('Cub5'!T8&gt;=1,"X",0)</f>
        <v>0</v>
      </c>
      <c r="I7" s="50">
        <f>IF('Cub6'!T8&gt;=1,"X",0)</f>
        <v>0</v>
      </c>
      <c r="J7" s="50">
        <f>IF('Cub7'!T8&gt;=1,"X",0)</f>
        <v>0</v>
      </c>
      <c r="K7" s="50">
        <f>IF('Cub8'!T8&gt;=1,"X",0)</f>
        <v>0</v>
      </c>
      <c r="L7" s="50">
        <f>IF('Cub9'!T8&gt;=1,"X",0)</f>
        <v>0</v>
      </c>
      <c r="M7" s="50">
        <f>IF('Cub10'!T8&gt;=1,"X",0)</f>
        <v>0</v>
      </c>
      <c r="N7" s="50">
        <f>IF('Cub11'!T8&gt;=1,"X",0)</f>
        <v>0</v>
      </c>
      <c r="O7" s="50">
        <f>IF('Cub12'!T8&gt;=1,"X",0)</f>
        <v>0</v>
      </c>
      <c r="P7" s="50">
        <f>IF('Cub13'!T8&gt;=1,"X",0)</f>
        <v>0</v>
      </c>
      <c r="Q7" s="50">
        <f>IF('Cub14'!T8&gt;=1,"X",0)</f>
        <v>0</v>
      </c>
      <c r="R7" s="50">
        <f>IF('Cub15'!T8&gt;=1,"X",0)</f>
        <v>0</v>
      </c>
      <c r="S7" s="55"/>
      <c r="T7" s="55"/>
      <c r="U7" s="55"/>
      <c r="V7" s="102"/>
      <c r="W7" s="91"/>
      <c r="X7" s="96"/>
      <c r="Y7" s="8"/>
      <c r="Z7" s="8"/>
      <c r="AA7" s="8"/>
      <c r="AB7" s="8"/>
      <c r="AC7" s="8"/>
    </row>
    <row r="8" spans="1:29">
      <c r="A8" s="91"/>
      <c r="B8" s="50">
        <v>4</v>
      </c>
      <c r="C8" s="49" t="s">
        <v>19</v>
      </c>
      <c r="D8" s="50">
        <f>IF('Cub1'!T9&gt;=1,"X",0)</f>
        <v>0</v>
      </c>
      <c r="E8" s="50">
        <f>IF('Cub2'!T9&gt;=1,"X",0)</f>
        <v>0</v>
      </c>
      <c r="F8" s="50">
        <f>IF('Cub3'!T9&gt;=1,"X",0)</f>
        <v>0</v>
      </c>
      <c r="G8" s="50">
        <f>IF('Cub4'!T9&gt;=1,"X",0)</f>
        <v>0</v>
      </c>
      <c r="H8" s="50">
        <f>IF('Cub5'!T9&gt;=1,"X",0)</f>
        <v>0</v>
      </c>
      <c r="I8" s="50">
        <f>IF('Cub6'!T9&gt;=1,"X",0)</f>
        <v>0</v>
      </c>
      <c r="J8" s="50">
        <f>IF('Cub7'!T9&gt;=1,"X",0)</f>
        <v>0</v>
      </c>
      <c r="K8" s="50">
        <f>IF('Cub8'!T9&gt;=1,"X",0)</f>
        <v>0</v>
      </c>
      <c r="L8" s="50">
        <f>IF('Cub9'!T9&gt;=1,"X",0)</f>
        <v>0</v>
      </c>
      <c r="M8" s="50">
        <f>IF('Cub10'!T9&gt;=1,"X",0)</f>
        <v>0</v>
      </c>
      <c r="N8" s="50">
        <f>IF('Cub11'!T9&gt;=1,"X",0)</f>
        <v>0</v>
      </c>
      <c r="O8" s="50">
        <f>IF('Cub12'!T9&gt;=1,"X",0)</f>
        <v>0</v>
      </c>
      <c r="P8" s="50">
        <f>IF('Cub13'!T9&gt;=1,"X",0)</f>
        <v>0</v>
      </c>
      <c r="Q8" s="50">
        <f>IF('Cub14'!T9&gt;=1,"X",0)</f>
        <v>0</v>
      </c>
      <c r="R8" s="50">
        <f>IF('Cub15'!T9&gt;=1,"X",0)</f>
        <v>0</v>
      </c>
      <c r="S8" s="55"/>
      <c r="T8" s="55"/>
      <c r="U8" s="55"/>
      <c r="V8" s="102"/>
      <c r="W8" s="91"/>
      <c r="X8" s="96"/>
      <c r="Y8" s="8"/>
      <c r="Z8" s="8"/>
      <c r="AA8" s="8"/>
      <c r="AB8" s="8"/>
      <c r="AC8" s="8"/>
    </row>
    <row r="9" spans="1:29">
      <c r="A9" s="91"/>
      <c r="B9" s="50">
        <v>5</v>
      </c>
      <c r="C9" s="49" t="s">
        <v>20</v>
      </c>
      <c r="D9" s="50">
        <f>IF('Cub1'!T10&gt;=1,"X",0)</f>
        <v>0</v>
      </c>
      <c r="E9" s="50">
        <f>IF('Cub2'!T10&gt;=1,"X",0)</f>
        <v>0</v>
      </c>
      <c r="F9" s="50">
        <f>IF('Cub3'!T10&gt;=1,"X",0)</f>
        <v>0</v>
      </c>
      <c r="G9" s="50">
        <f>IF('Cub4'!T10&gt;=1,"X",0)</f>
        <v>0</v>
      </c>
      <c r="H9" s="50">
        <f>IF('Cub5'!T10&gt;=1,"X",0)</f>
        <v>0</v>
      </c>
      <c r="I9" s="50">
        <f>IF('Cub6'!T10&gt;=1,"X",0)</f>
        <v>0</v>
      </c>
      <c r="J9" s="50">
        <f>IF('Cub7'!T10&gt;=1,"X",0)</f>
        <v>0</v>
      </c>
      <c r="K9" s="50">
        <f>IF('Cub8'!T10&gt;=1,"X",0)</f>
        <v>0</v>
      </c>
      <c r="L9" s="50">
        <f>IF('Cub9'!T10&gt;=1,"X",0)</f>
        <v>0</v>
      </c>
      <c r="M9" s="50">
        <f>IF('Cub10'!T10&gt;=1,"X",0)</f>
        <v>0</v>
      </c>
      <c r="N9" s="50">
        <f>IF('Cub11'!T10&gt;=1,"X",0)</f>
        <v>0</v>
      </c>
      <c r="O9" s="50">
        <f>IF('Cub12'!T10&gt;=1,"X",0)</f>
        <v>0</v>
      </c>
      <c r="P9" s="50">
        <f>IF('Cub13'!T10&gt;=1,"X",0)</f>
        <v>0</v>
      </c>
      <c r="Q9" s="50">
        <f>IF('Cub14'!T10&gt;=1,"X",0)</f>
        <v>0</v>
      </c>
      <c r="R9" s="50">
        <f>IF('Cub15'!T10&gt;=1,"X",0)</f>
        <v>0</v>
      </c>
      <c r="S9" s="55"/>
      <c r="T9" s="55"/>
      <c r="U9" s="55"/>
      <c r="V9" s="102"/>
      <c r="W9" s="91"/>
      <c r="X9" s="96"/>
      <c r="Y9" s="8"/>
      <c r="Z9" s="8"/>
      <c r="AA9" s="8"/>
      <c r="AB9" s="8"/>
      <c r="AC9" s="8"/>
    </row>
    <row r="10" spans="1:29">
      <c r="A10" s="91"/>
      <c r="B10" s="50">
        <v>6</v>
      </c>
      <c r="C10" s="49" t="s">
        <v>21</v>
      </c>
      <c r="D10" s="50">
        <f>IF('Cub1'!T11&gt;=1,"X",0)</f>
        <v>0</v>
      </c>
      <c r="E10" s="50">
        <f>IF('Cub2'!T11&gt;=1,"X",0)</f>
        <v>0</v>
      </c>
      <c r="F10" s="50">
        <f>IF('Cub3'!T11&gt;=1,"X",0)</f>
        <v>0</v>
      </c>
      <c r="G10" s="50">
        <f>IF('Cub4'!T11&gt;=1,"X",0)</f>
        <v>0</v>
      </c>
      <c r="H10" s="50">
        <f>IF('Cub5'!T11&gt;=1,"X",0)</f>
        <v>0</v>
      </c>
      <c r="I10" s="50">
        <f>IF('Cub6'!T11&gt;=1,"X",0)</f>
        <v>0</v>
      </c>
      <c r="J10" s="50">
        <f>IF('Cub7'!T11&gt;=1,"X",0)</f>
        <v>0</v>
      </c>
      <c r="K10" s="50">
        <f>IF('Cub8'!T11&gt;=1,"X",0)</f>
        <v>0</v>
      </c>
      <c r="L10" s="50">
        <f>IF('Cub9'!T11&gt;=1,"X",0)</f>
        <v>0</v>
      </c>
      <c r="M10" s="50">
        <f>IF('Cub10'!T11&gt;=1,"X",0)</f>
        <v>0</v>
      </c>
      <c r="N10" s="50">
        <f>IF('Cub11'!T11&gt;=1,"X",0)</f>
        <v>0</v>
      </c>
      <c r="O10" s="50">
        <f>IF('Cub12'!T11&gt;=1,"X",0)</f>
        <v>0</v>
      </c>
      <c r="P10" s="50">
        <f>IF('Cub13'!T11&gt;=1,"X",0)</f>
        <v>0</v>
      </c>
      <c r="Q10" s="50">
        <f>IF('Cub14'!T11&gt;=1,"X",0)</f>
        <v>0</v>
      </c>
      <c r="R10" s="50">
        <f>IF('Cub15'!T11&gt;=1,"X",0)</f>
        <v>0</v>
      </c>
      <c r="S10" s="55"/>
      <c r="T10" s="55"/>
      <c r="U10" s="55"/>
      <c r="V10" s="102"/>
      <c r="W10" s="91"/>
      <c r="X10" s="96"/>
      <c r="Y10" s="8"/>
      <c r="Z10" s="8"/>
      <c r="AA10" s="8"/>
      <c r="AB10" s="8"/>
      <c r="AC10" s="8"/>
    </row>
    <row r="11" spans="1:29" ht="13.5" thickBot="1">
      <c r="A11" s="91"/>
      <c r="B11" s="50">
        <v>7</v>
      </c>
      <c r="C11" s="49" t="s">
        <v>18</v>
      </c>
      <c r="D11" s="50">
        <f>IF('Cub1'!T12&gt;=1,"X",0)</f>
        <v>0</v>
      </c>
      <c r="E11" s="50">
        <f>IF('Cub2'!T12&gt;=1,"X",0)</f>
        <v>0</v>
      </c>
      <c r="F11" s="50">
        <f>IF('Cub3'!T12&gt;=1,"X",0)</f>
        <v>0</v>
      </c>
      <c r="G11" s="50">
        <f>IF('Cub4'!T12&gt;=1,"X",0)</f>
        <v>0</v>
      </c>
      <c r="H11" s="50">
        <f>IF('Cub5'!T12&gt;=1,"X",0)</f>
        <v>0</v>
      </c>
      <c r="I11" s="50">
        <f>IF('Cub6'!T12&gt;=1,"X",0)</f>
        <v>0</v>
      </c>
      <c r="J11" s="50">
        <f>IF('Cub7'!T12&gt;=1,"X",0)</f>
        <v>0</v>
      </c>
      <c r="K11" s="50">
        <f>IF('Cub8'!T12&gt;=1,"X",0)</f>
        <v>0</v>
      </c>
      <c r="L11" s="50">
        <f>IF('Cub9'!T12&gt;=1,"X",0)</f>
        <v>0</v>
      </c>
      <c r="M11" s="50">
        <f>IF('Cub10'!T12&gt;=1,"X",0)</f>
        <v>0</v>
      </c>
      <c r="N11" s="50">
        <f>IF('Cub11'!T12&gt;=1,"X",0)</f>
        <v>0</v>
      </c>
      <c r="O11" s="50">
        <f>IF('Cub12'!T12&gt;=1,"X",0)</f>
        <v>0</v>
      </c>
      <c r="P11" s="50">
        <f>IF('Cub13'!T12&gt;=1,"X",0)</f>
        <v>0</v>
      </c>
      <c r="Q11" s="50">
        <f>IF('Cub14'!T12&gt;=1,"X",0)</f>
        <v>0</v>
      </c>
      <c r="R11" s="50">
        <f>IF('Cub15'!T12&gt;=1,"X",0)</f>
        <v>0</v>
      </c>
      <c r="S11" s="55"/>
      <c r="T11" s="55"/>
      <c r="U11" s="55"/>
      <c r="V11" s="102"/>
      <c r="W11" s="91"/>
      <c r="X11" s="96"/>
      <c r="Y11" s="8"/>
      <c r="Z11" s="8"/>
      <c r="AA11" s="8"/>
      <c r="AB11" s="8"/>
      <c r="AC11" s="8"/>
    </row>
    <row r="12" spans="1:29" ht="14.25" thickTop="1" thickBot="1">
      <c r="A12" s="91"/>
      <c r="B12" s="126"/>
      <c r="C12" s="232" t="s">
        <v>62</v>
      </c>
      <c r="D12" s="108">
        <f>'Cub1'!C13</f>
        <v>0</v>
      </c>
      <c r="E12" s="108">
        <f>'Cub2'!C13</f>
        <v>0</v>
      </c>
      <c r="F12" s="108">
        <f>'Cub3'!C13</f>
        <v>0</v>
      </c>
      <c r="G12" s="108">
        <f>'Cub4'!C13</f>
        <v>0</v>
      </c>
      <c r="H12" s="108">
        <f>'Cub5'!C13</f>
        <v>0</v>
      </c>
      <c r="I12" s="108">
        <f>'Cub6'!C13</f>
        <v>0</v>
      </c>
      <c r="J12" s="108">
        <f>'Cub7'!C13</f>
        <v>0</v>
      </c>
      <c r="K12" s="108">
        <f>'Cub8'!C13</f>
        <v>0</v>
      </c>
      <c r="L12" s="108">
        <f>'Cub9'!C13</f>
        <v>0</v>
      </c>
      <c r="M12" s="108">
        <f>'Cub10'!C13</f>
        <v>0</v>
      </c>
      <c r="N12" s="108">
        <f>'Cub11'!C13</f>
        <v>0</v>
      </c>
      <c r="O12" s="108">
        <f>'Cub12'!C13</f>
        <v>0</v>
      </c>
      <c r="P12" s="108">
        <f>'Cub13'!C13</f>
        <v>0</v>
      </c>
      <c r="Q12" s="108">
        <f>'Cub14'!C13</f>
        <v>0</v>
      </c>
      <c r="R12" s="109">
        <f>'Cub15'!C13</f>
        <v>0</v>
      </c>
      <c r="S12" s="55"/>
      <c r="T12" s="55"/>
      <c r="U12" s="55"/>
      <c r="V12" s="102"/>
      <c r="W12" s="91"/>
      <c r="X12" s="96"/>
      <c r="Y12" s="8"/>
      <c r="Z12" s="8"/>
      <c r="AA12" s="8"/>
      <c r="AB12" s="8"/>
      <c r="AC12" s="8"/>
    </row>
    <row r="13" spans="1:29" ht="13.5" thickTop="1">
      <c r="A13" s="91"/>
      <c r="B13" s="91"/>
      <c r="C13" s="110"/>
      <c r="D13" s="102"/>
      <c r="E13" s="102"/>
      <c r="F13" s="91"/>
      <c r="G13" s="102"/>
      <c r="H13" s="102"/>
      <c r="I13" s="102"/>
      <c r="J13" s="102"/>
      <c r="K13" s="91"/>
      <c r="L13" s="91"/>
      <c r="M13" s="91"/>
      <c r="N13" s="91"/>
      <c r="O13" s="91"/>
      <c r="P13" s="91"/>
      <c r="Q13" s="91"/>
      <c r="R13" s="111"/>
      <c r="S13" s="91"/>
      <c r="T13" s="91"/>
      <c r="U13" s="91"/>
      <c r="V13" s="102"/>
      <c r="W13" s="91"/>
      <c r="X13" s="96"/>
      <c r="Y13" s="8"/>
      <c r="Z13" s="8"/>
      <c r="AA13" s="8"/>
      <c r="AB13" s="8"/>
      <c r="AC13" s="8"/>
    </row>
    <row r="14" spans="1:29">
      <c r="A14" s="91"/>
      <c r="B14" s="231" t="s">
        <v>217</v>
      </c>
      <c r="C14" s="112"/>
      <c r="D14" s="104" t="s">
        <v>303</v>
      </c>
      <c r="E14" s="105"/>
      <c r="F14" s="105"/>
      <c r="G14" s="105"/>
      <c r="H14" s="105"/>
      <c r="I14" s="105"/>
      <c r="J14" s="105"/>
      <c r="K14" s="105"/>
      <c r="L14" s="105"/>
      <c r="M14" s="105"/>
      <c r="N14" s="105"/>
      <c r="O14" s="105"/>
      <c r="P14" s="105"/>
      <c r="Q14" s="105"/>
      <c r="R14" s="94"/>
      <c r="S14" s="106"/>
      <c r="T14" s="106"/>
      <c r="U14" s="106"/>
      <c r="V14" s="102"/>
      <c r="W14" s="91"/>
      <c r="X14" s="96"/>
      <c r="Y14" s="8"/>
      <c r="Z14" s="8"/>
      <c r="AA14" s="8"/>
      <c r="AB14" s="8"/>
      <c r="AC14" s="8"/>
    </row>
    <row r="15" spans="1:29">
      <c r="A15" s="91"/>
      <c r="B15" s="50">
        <v>1</v>
      </c>
      <c r="C15" s="49" t="s">
        <v>85</v>
      </c>
      <c r="D15" s="50">
        <f>IF('Cub1'!T18&gt;=1,"X",0)</f>
        <v>0</v>
      </c>
      <c r="E15" s="50">
        <f>IF('Cub2'!T18&gt;=1,"X",0)</f>
        <v>0</v>
      </c>
      <c r="F15" s="50">
        <f>IF('Cub3'!T18&gt;=1,"X",0)</f>
        <v>0</v>
      </c>
      <c r="G15" s="50">
        <f>IF('Cub4'!T18&gt;=1,"X",0)</f>
        <v>0</v>
      </c>
      <c r="H15" s="50">
        <f>IF('Cub5'!T18&gt;=1,"X",0)</f>
        <v>0</v>
      </c>
      <c r="I15" s="50">
        <f>IF('Cub6'!T18&gt;=1,"X",0)</f>
        <v>0</v>
      </c>
      <c r="J15" s="50">
        <f>IF('Cub7'!T18&gt;=1,"X",0)</f>
        <v>0</v>
      </c>
      <c r="K15" s="50">
        <f>IF('Cub8'!T18&gt;=1,"X",0)</f>
        <v>0</v>
      </c>
      <c r="L15" s="50">
        <f>IF('Cub9'!T18&gt;=1,"X",0)</f>
        <v>0</v>
      </c>
      <c r="M15" s="50">
        <f>IF('Cub10'!T18&gt;=1,"X",0)</f>
        <v>0</v>
      </c>
      <c r="N15" s="50">
        <f>IF('Cub11'!T18&gt;=1,"X",0)</f>
        <v>0</v>
      </c>
      <c r="O15" s="50">
        <f>IF('Cub12'!T18&gt;=1,"X",0)</f>
        <v>0</v>
      </c>
      <c r="P15" s="50">
        <f>IF('Cub13'!T18&gt;=1,"X",0)</f>
        <v>0</v>
      </c>
      <c r="Q15" s="50">
        <f>IF('Cub14'!T18&gt;=1,"X",0)</f>
        <v>0</v>
      </c>
      <c r="R15" s="50">
        <f>IF('Cub15'!T18&gt;=1,"X",0)</f>
        <v>0</v>
      </c>
      <c r="S15" s="55"/>
      <c r="T15" s="55"/>
      <c r="U15" s="55"/>
      <c r="V15" s="102"/>
      <c r="W15" s="91"/>
      <c r="X15" s="96"/>
      <c r="Y15" s="8"/>
      <c r="Z15" s="8"/>
      <c r="AA15" s="8"/>
      <c r="AB15" s="8"/>
      <c r="AC15" s="8"/>
    </row>
    <row r="16" spans="1:29">
      <c r="A16" s="91"/>
      <c r="B16" s="50">
        <v>2</v>
      </c>
      <c r="C16" s="49" t="s">
        <v>86</v>
      </c>
      <c r="D16" s="50">
        <f>IF('Cub1'!T20&gt;=1,"X",0)</f>
        <v>0</v>
      </c>
      <c r="E16" s="50">
        <f>IF('Cub2'!T20&gt;=1,"X",0)</f>
        <v>0</v>
      </c>
      <c r="F16" s="50">
        <f>IF('Cub3'!T20&gt;=1,"X",0)</f>
        <v>0</v>
      </c>
      <c r="G16" s="50">
        <f>IF('Cub4'!T20&gt;=1,"X",0)</f>
        <v>0</v>
      </c>
      <c r="H16" s="50">
        <f>IF('Cub5'!T20&gt;=1,"X",0)</f>
        <v>0</v>
      </c>
      <c r="I16" s="50">
        <f>IF('Cub6'!T20&gt;=1,"X",0)</f>
        <v>0</v>
      </c>
      <c r="J16" s="50">
        <f>IF('Cub7'!T20&gt;=1,"X",0)</f>
        <v>0</v>
      </c>
      <c r="K16" s="50">
        <f>IF('Cub8'!T20&gt;=1,"X",0)</f>
        <v>0</v>
      </c>
      <c r="L16" s="50">
        <f>IF('Cub9'!T20&gt;=1,"X",0)</f>
        <v>0</v>
      </c>
      <c r="M16" s="50">
        <f>IF('Cub10'!T20&gt;=1,"X",0)</f>
        <v>0</v>
      </c>
      <c r="N16" s="50">
        <f>IF('Cub11'!T20&gt;=1,"X",0)</f>
        <v>0</v>
      </c>
      <c r="O16" s="50">
        <f>IF('Cub12'!T20&gt;=1,"X",0)</f>
        <v>0</v>
      </c>
      <c r="P16" s="50">
        <f>IF('Cub13'!T20&gt;=1,"X",0)</f>
        <v>0</v>
      </c>
      <c r="Q16" s="50">
        <f>IF('Cub14'!T20&gt;=1,"X",0)</f>
        <v>0</v>
      </c>
      <c r="R16" s="50">
        <f>IF('Cub15'!T20&gt;=1,"X",0)</f>
        <v>0</v>
      </c>
      <c r="S16" s="55"/>
      <c r="T16" s="55"/>
      <c r="U16" s="55"/>
      <c r="V16" s="102"/>
      <c r="W16" s="91"/>
      <c r="X16" s="96"/>
      <c r="Y16" s="8"/>
      <c r="Z16" s="8"/>
      <c r="AA16" s="8"/>
      <c r="AB16" s="8"/>
      <c r="AC16" s="8"/>
    </row>
    <row r="17" spans="1:29">
      <c r="A17" s="91"/>
      <c r="B17" s="50">
        <v>3</v>
      </c>
      <c r="C17" s="49" t="s">
        <v>87</v>
      </c>
      <c r="D17" s="50">
        <f>IF('Cub1'!T22&gt;=1,"X",0)</f>
        <v>0</v>
      </c>
      <c r="E17" s="50">
        <f>IF('Cub2'!T22&gt;=1,"X",0)</f>
        <v>0</v>
      </c>
      <c r="F17" s="50">
        <f>IF('Cub3'!T22&gt;=1,"X",0)</f>
        <v>0</v>
      </c>
      <c r="G17" s="50">
        <f>IF('Cub4'!T22&gt;=1,"X",0)</f>
        <v>0</v>
      </c>
      <c r="H17" s="50">
        <f>IF('Cub5'!T22&gt;=1,"X",0)</f>
        <v>0</v>
      </c>
      <c r="I17" s="50">
        <f>IF('Cub6'!T22&gt;=1,"X",0)</f>
        <v>0</v>
      </c>
      <c r="J17" s="50">
        <f>IF('Cub7'!T22&gt;=1,"X",0)</f>
        <v>0</v>
      </c>
      <c r="K17" s="50">
        <f>IF('Cub8'!T22&gt;=1,"X",0)</f>
        <v>0</v>
      </c>
      <c r="L17" s="50">
        <f>IF('Cub9'!T22&gt;=1,"X",0)</f>
        <v>0</v>
      </c>
      <c r="M17" s="50">
        <f>IF('Cub10'!T22&gt;=1,"X",0)</f>
        <v>0</v>
      </c>
      <c r="N17" s="50">
        <f>IF('Cub11'!T22&gt;=1,"X",0)</f>
        <v>0</v>
      </c>
      <c r="O17" s="50">
        <f>IF('Cub12'!T22&gt;=1,"X",0)</f>
        <v>0</v>
      </c>
      <c r="P17" s="50">
        <f>IF('Cub13'!T22&gt;=1,"X",0)</f>
        <v>0</v>
      </c>
      <c r="Q17" s="50">
        <f>IF('Cub14'!T22&gt;=1,"X",0)</f>
        <v>0</v>
      </c>
      <c r="R17" s="50">
        <f>IF('Cub15'!T22&gt;=1,"X",0)</f>
        <v>0</v>
      </c>
      <c r="S17" s="55"/>
      <c r="T17" s="55"/>
      <c r="U17" s="55"/>
      <c r="V17" s="102"/>
      <c r="W17" s="91"/>
      <c r="X17" s="96"/>
      <c r="Y17" s="8"/>
      <c r="Z17" s="8"/>
      <c r="AA17" s="8"/>
      <c r="AB17" s="8"/>
      <c r="AC17" s="8"/>
    </row>
    <row r="18" spans="1:29">
      <c r="A18" s="91"/>
      <c r="B18" s="113">
        <v>4</v>
      </c>
      <c r="C18" s="114" t="s">
        <v>88</v>
      </c>
      <c r="D18" s="113">
        <f>IF('Cub1'!T26&gt;=1,"X",0)</f>
        <v>0</v>
      </c>
      <c r="E18" s="113">
        <f>IF('Cub2'!T26&gt;=1,"X",0)</f>
        <v>0</v>
      </c>
      <c r="F18" s="113">
        <f>IF('Cub3'!T26&gt;=1,"X",0)</f>
        <v>0</v>
      </c>
      <c r="G18" s="113">
        <f>IF('Cub4'!T26&gt;=1,"X",0)</f>
        <v>0</v>
      </c>
      <c r="H18" s="113">
        <f>IF('Cub5'!T26&gt;=1,"X",0)</f>
        <v>0</v>
      </c>
      <c r="I18" s="113">
        <f>IF('Cub6'!T26&gt;=1,"X",0)</f>
        <v>0</v>
      </c>
      <c r="J18" s="113">
        <f>IF('Cub7'!T26&gt;=1,"X",0)</f>
        <v>0</v>
      </c>
      <c r="K18" s="113">
        <f>IF('Cub8'!T26&gt;=1,"X",0)</f>
        <v>0</v>
      </c>
      <c r="L18" s="113">
        <f>IF('Cub9'!T26&gt;=1,"X",0)</f>
        <v>0</v>
      </c>
      <c r="M18" s="113">
        <f>IF('Cub10'!T26&gt;=1,"X",0)</f>
        <v>0</v>
      </c>
      <c r="N18" s="113">
        <f>IF('Cub11'!T26&gt;=1,"X",0)</f>
        <v>0</v>
      </c>
      <c r="O18" s="113">
        <f>IF('Cub12'!T26&gt;=1,"X",0)</f>
        <v>0</v>
      </c>
      <c r="P18" s="113">
        <f>IF('Cub13'!T26&gt;=1,"X",0)</f>
        <v>0</v>
      </c>
      <c r="Q18" s="113">
        <f>IF('Cub14'!T26&gt;=1,"X",0)</f>
        <v>0</v>
      </c>
      <c r="R18" s="113">
        <f>IF('Cub15'!T26&gt;=1,"X",0)</f>
        <v>0</v>
      </c>
      <c r="S18" s="55"/>
      <c r="T18" s="55"/>
      <c r="U18" s="55"/>
      <c r="V18" s="102"/>
      <c r="W18" s="91"/>
      <c r="X18" s="96"/>
      <c r="Y18" s="8"/>
      <c r="Z18" s="8"/>
      <c r="AA18" s="8"/>
      <c r="AB18" s="8"/>
      <c r="AC18" s="8"/>
    </row>
    <row r="19" spans="1:29" ht="13.5" thickBot="1">
      <c r="A19" s="91"/>
      <c r="B19" s="50">
        <v>5</v>
      </c>
      <c r="C19" s="49" t="s">
        <v>89</v>
      </c>
      <c r="D19" s="50">
        <f>IF('Cub1'!T28&gt;=1,"X",0)</f>
        <v>0</v>
      </c>
      <c r="E19" s="50">
        <f>IF('Cub2'!T28&gt;=1,"X",0)</f>
        <v>0</v>
      </c>
      <c r="F19" s="50">
        <f>IF('Cub3'!T28&gt;=1,"X",0)</f>
        <v>0</v>
      </c>
      <c r="G19" s="50">
        <f>IF('Cub4'!T28&gt;=1,"X",0)</f>
        <v>0</v>
      </c>
      <c r="H19" s="50">
        <f>IF('Cub5'!T28&gt;=1,"X",0)</f>
        <v>0</v>
      </c>
      <c r="I19" s="50">
        <f>IF('Cub6'!T28&gt;=1,"X",0)</f>
        <v>0</v>
      </c>
      <c r="J19" s="50">
        <f>IF('Cub7'!T28&gt;=1,"X",0)</f>
        <v>0</v>
      </c>
      <c r="K19" s="50">
        <f>IF('Cub8'!T28&gt;=1,"X",0)</f>
        <v>0</v>
      </c>
      <c r="L19" s="50">
        <f>IF('Cub9'!T28&gt;=1,"X",0)</f>
        <v>0</v>
      </c>
      <c r="M19" s="50">
        <f>IF('Cub10'!T28&gt;=1,"X",0)</f>
        <v>0</v>
      </c>
      <c r="N19" s="50">
        <f>IF('Cub11'!T28&gt;=1,"X",0)</f>
        <v>0</v>
      </c>
      <c r="O19" s="50">
        <f>IF('Cub12'!T28&gt;=1,"X",0)</f>
        <v>0</v>
      </c>
      <c r="P19" s="50">
        <f>IF('Cub13'!T28&gt;=1,"X",0)</f>
        <v>0</v>
      </c>
      <c r="Q19" s="50">
        <f>IF('Cub14'!T28&gt;=1,"X",0)</f>
        <v>0</v>
      </c>
      <c r="R19" s="50">
        <f>IF('Cub15'!T28&gt;=1,"X",0)</f>
        <v>0</v>
      </c>
      <c r="S19" s="55"/>
      <c r="T19" s="55"/>
      <c r="U19" s="55"/>
      <c r="V19" s="102"/>
      <c r="W19" s="91"/>
      <c r="X19" s="96"/>
      <c r="Y19" s="8"/>
      <c r="Z19" s="8"/>
      <c r="AA19" s="8"/>
      <c r="AB19" s="8"/>
      <c r="AC19" s="8"/>
    </row>
    <row r="20" spans="1:29" ht="14.25" thickTop="1" thickBot="1">
      <c r="A20" s="91"/>
      <c r="B20" s="115"/>
      <c r="C20" s="232" t="s">
        <v>219</v>
      </c>
      <c r="D20" s="108">
        <f>'Cub1'!C30</f>
        <v>0</v>
      </c>
      <c r="E20" s="108">
        <f>'Cub2'!C30</f>
        <v>0</v>
      </c>
      <c r="F20" s="108">
        <f>'Cub3'!C30</f>
        <v>0</v>
      </c>
      <c r="G20" s="108">
        <f>'Cub4'!C30</f>
        <v>0</v>
      </c>
      <c r="H20" s="108">
        <f>'Cub5'!C30</f>
        <v>0</v>
      </c>
      <c r="I20" s="108">
        <f>'Cub6'!C30</f>
        <v>0</v>
      </c>
      <c r="J20" s="108">
        <f>'Cub7'!C30</f>
        <v>0</v>
      </c>
      <c r="K20" s="108">
        <f>'Cub8'!C30</f>
        <v>0</v>
      </c>
      <c r="L20" s="108">
        <f>'Cub9'!C30</f>
        <v>0</v>
      </c>
      <c r="M20" s="108">
        <f>'Cub10'!C30</f>
        <v>0</v>
      </c>
      <c r="N20" s="108">
        <f>'Cub11'!C30</f>
        <v>0</v>
      </c>
      <c r="O20" s="116">
        <f>'Cub12'!C30</f>
        <v>0</v>
      </c>
      <c r="P20" s="116">
        <f>'Cub13'!C30</f>
        <v>0</v>
      </c>
      <c r="Q20" s="108">
        <f>'Cub14'!C30</f>
        <v>0</v>
      </c>
      <c r="R20" s="109">
        <f>'Cub15'!C30</f>
        <v>0</v>
      </c>
      <c r="S20" s="55"/>
      <c r="T20" s="55"/>
      <c r="U20" s="55"/>
      <c r="V20" s="102"/>
      <c r="W20" s="91"/>
      <c r="X20" s="96"/>
      <c r="Y20" s="8"/>
      <c r="Z20" s="8"/>
      <c r="AA20" s="8"/>
      <c r="AB20" s="8"/>
      <c r="AC20" s="8"/>
    </row>
    <row r="21" spans="1:29" ht="13.5" thickTop="1">
      <c r="A21" s="91"/>
      <c r="B21" s="55"/>
      <c r="C21" s="125"/>
      <c r="D21" s="55"/>
      <c r="E21" s="55"/>
      <c r="F21" s="55"/>
      <c r="G21" s="55"/>
      <c r="H21" s="55"/>
      <c r="I21" s="55"/>
      <c r="J21" s="55"/>
      <c r="K21" s="55"/>
      <c r="L21" s="55"/>
      <c r="M21" s="55"/>
      <c r="N21" s="55"/>
      <c r="O21" s="55"/>
      <c r="P21" s="55"/>
      <c r="Q21" s="55"/>
      <c r="R21" s="55"/>
      <c r="S21" s="55"/>
      <c r="T21" s="55"/>
      <c r="U21" s="55"/>
      <c r="V21" s="102"/>
      <c r="W21" s="91"/>
      <c r="X21" s="96"/>
      <c r="Y21" s="8"/>
      <c r="Z21" s="8"/>
      <c r="AA21" s="8"/>
      <c r="AB21" s="8"/>
      <c r="AC21" s="8"/>
    </row>
    <row r="22" spans="1:29">
      <c r="A22" s="91"/>
      <c r="B22" s="231" t="s">
        <v>218</v>
      </c>
      <c r="C22" s="49"/>
      <c r="D22" s="104" t="s">
        <v>303</v>
      </c>
      <c r="E22" s="105"/>
      <c r="F22" s="105"/>
      <c r="G22" s="105"/>
      <c r="H22" s="105"/>
      <c r="I22" s="105"/>
      <c r="J22" s="105"/>
      <c r="K22" s="105"/>
      <c r="L22" s="105"/>
      <c r="M22" s="105"/>
      <c r="N22" s="105"/>
      <c r="O22" s="105"/>
      <c r="P22" s="105"/>
      <c r="Q22" s="105"/>
      <c r="R22" s="94"/>
      <c r="S22" s="106"/>
      <c r="T22" s="106"/>
      <c r="U22" s="106"/>
      <c r="V22" s="102"/>
      <c r="W22" s="91"/>
      <c r="X22" s="96"/>
      <c r="Y22" s="8"/>
      <c r="Z22" s="8"/>
      <c r="AA22" s="8"/>
      <c r="AB22" s="8"/>
      <c r="AC22" s="8"/>
    </row>
    <row r="23" spans="1:29" ht="12.75" customHeight="1">
      <c r="A23" s="91"/>
      <c r="B23" s="113">
        <v>1</v>
      </c>
      <c r="C23" s="114" t="s">
        <v>107</v>
      </c>
      <c r="D23" s="113">
        <f>IF('Cub1'!T35&gt;=1,"X",0)</f>
        <v>0</v>
      </c>
      <c r="E23" s="113">
        <f>IF('Cub2'!T35&gt;=1,"X",0)</f>
        <v>0</v>
      </c>
      <c r="F23" s="113">
        <f>IF('Cub3'!T35&gt;=1,"X",0)</f>
        <v>0</v>
      </c>
      <c r="G23" s="113">
        <f>IF('Cub4'!T35&gt;=1,"X",0)</f>
        <v>0</v>
      </c>
      <c r="H23" s="113">
        <f>IF('Cub5'!T35&gt;=1,"X",0)</f>
        <v>0</v>
      </c>
      <c r="I23" s="113">
        <f>IF('Cub6'!T35&gt;=1,"X",0)</f>
        <v>0</v>
      </c>
      <c r="J23" s="113">
        <f>IF('Cub7'!T35&gt;=1,"X",0)</f>
        <v>0</v>
      </c>
      <c r="K23" s="113">
        <f>IF('Cub8'!T35&gt;=1,"X",0)</f>
        <v>0</v>
      </c>
      <c r="L23" s="113">
        <f>IF('Cub9'!T35&gt;=1,"X",0)</f>
        <v>0</v>
      </c>
      <c r="M23" s="113">
        <f>IF('Cub10'!T35&gt;=1,"X",0)</f>
        <v>0</v>
      </c>
      <c r="N23" s="113">
        <f>IF('Cub11'!T35&gt;=1,"X",0)</f>
        <v>0</v>
      </c>
      <c r="O23" s="113">
        <f>IF('Cub12'!T35&gt;=1,"X",0)</f>
        <v>0</v>
      </c>
      <c r="P23" s="113">
        <f>IF('Cub13'!T35&gt;=1,"X",0)</f>
        <v>0</v>
      </c>
      <c r="Q23" s="113">
        <f>IF('Cub14'!T35&gt;=1,"X",0)</f>
        <v>0</v>
      </c>
      <c r="R23" s="113">
        <f>IF('Cub15'!T35&gt;=1,"X",0)</f>
        <v>0</v>
      </c>
      <c r="S23" s="55"/>
      <c r="T23" s="55"/>
      <c r="U23" s="55"/>
      <c r="V23" s="102"/>
      <c r="W23" s="91"/>
      <c r="X23" s="96"/>
      <c r="Y23" s="8"/>
      <c r="Z23" s="8"/>
      <c r="AA23" s="8"/>
      <c r="AB23" s="8"/>
      <c r="AC23" s="8"/>
    </row>
    <row r="24" spans="1:29">
      <c r="A24" s="91"/>
      <c r="B24" s="50">
        <v>2</v>
      </c>
      <c r="C24" s="49" t="s">
        <v>18</v>
      </c>
      <c r="D24" s="113">
        <f>IF('Cub1'!T36&gt;=1,"X",0)</f>
        <v>0</v>
      </c>
      <c r="E24" s="113">
        <f>IF('Cub2'!T36&gt;=1,"X",0)</f>
        <v>0</v>
      </c>
      <c r="F24" s="113">
        <f>IF('Cub3'!T36&gt;=1,"X",0)</f>
        <v>0</v>
      </c>
      <c r="G24" s="113">
        <f>IF('Cub4'!T36&gt;=1,"X",0)</f>
        <v>0</v>
      </c>
      <c r="H24" s="113">
        <f>IF('Cub5'!T36&gt;=1,"X",0)</f>
        <v>0</v>
      </c>
      <c r="I24" s="113">
        <f>IF('Cub6'!T36&gt;=1,"X",0)</f>
        <v>0</v>
      </c>
      <c r="J24" s="113">
        <f>IF('Cub7'!T36&gt;=1,"X",0)</f>
        <v>0</v>
      </c>
      <c r="K24" s="113">
        <f>IF('Cub8'!T36&gt;=1,"X",0)</f>
        <v>0</v>
      </c>
      <c r="L24" s="113">
        <f>IF('Cub9'!T36&gt;=1,"X",0)</f>
        <v>0</v>
      </c>
      <c r="M24" s="113">
        <f>IF('Cub10'!T36&gt;=1,"X",0)</f>
        <v>0</v>
      </c>
      <c r="N24" s="113">
        <f>IF('Cub11'!T36&gt;=1,"X",0)</f>
        <v>0</v>
      </c>
      <c r="O24" s="113">
        <f>IF('Cub12'!T36&gt;=1,"X",0)</f>
        <v>0</v>
      </c>
      <c r="P24" s="113">
        <f>IF('Cub13'!T36&gt;=1,"X",0)</f>
        <v>0</v>
      </c>
      <c r="Q24" s="113">
        <f>IF('Cub14'!T36&gt;=1,"X",0)</f>
        <v>0</v>
      </c>
      <c r="R24" s="113">
        <f>IF('Cub15'!T36&gt;=1,"X",0)</f>
        <v>0</v>
      </c>
      <c r="S24" s="55"/>
      <c r="T24" s="55"/>
      <c r="U24" s="55"/>
      <c r="V24" s="102"/>
      <c r="W24" s="91"/>
      <c r="X24" s="96"/>
      <c r="Y24" s="8"/>
      <c r="Z24" s="8"/>
      <c r="AA24" s="8"/>
      <c r="AB24" s="8"/>
      <c r="AC24" s="8"/>
    </row>
    <row r="25" spans="1:29" ht="13.5" thickBot="1">
      <c r="A25" s="91"/>
      <c r="B25" s="50">
        <v>3</v>
      </c>
      <c r="C25" s="49" t="s">
        <v>61</v>
      </c>
      <c r="D25" s="50">
        <f>IF('Cub1'!T37&gt;=1,"X",0)</f>
        <v>0</v>
      </c>
      <c r="E25" s="113">
        <f>IF('Cub2'!T37&gt;=1,"X",0)</f>
        <v>0</v>
      </c>
      <c r="F25" s="113">
        <f>IF('Cub3'!T37&gt;=1,"X",0)</f>
        <v>0</v>
      </c>
      <c r="G25" s="113">
        <f>IF('Cub4'!T37&gt;=1,"X",0)</f>
        <v>0</v>
      </c>
      <c r="H25" s="113">
        <f>IF('Cub5'!T37&gt;=1,"X",0)</f>
        <v>0</v>
      </c>
      <c r="I25" s="113">
        <f>IF('Cub6'!T37&gt;=1,"X",0)</f>
        <v>0</v>
      </c>
      <c r="J25" s="113">
        <f>IF('Cub7'!T37&gt;=1,"X",0)</f>
        <v>0</v>
      </c>
      <c r="K25" s="113">
        <f>IF('Cub8'!T37&gt;=1,"X",0)</f>
        <v>0</v>
      </c>
      <c r="L25" s="113">
        <f>IF('Cub9'!T37&gt;=1,"X",0)</f>
        <v>0</v>
      </c>
      <c r="M25" s="113">
        <f>IF('Cub10'!T37&gt;=1,"X",0)</f>
        <v>0</v>
      </c>
      <c r="N25" s="113">
        <f>IF('Cub11'!T37&gt;=1,"X",0)</f>
        <v>0</v>
      </c>
      <c r="O25" s="113">
        <f>IF('Cub12'!T37&gt;=1,"X",0)</f>
        <v>0</v>
      </c>
      <c r="P25" s="113">
        <f>IF('Cub13'!T37&gt;=1,"X",0)</f>
        <v>0</v>
      </c>
      <c r="Q25" s="113">
        <f>IF('Cub14'!T37&gt;=1,"X",0)</f>
        <v>0</v>
      </c>
      <c r="R25" s="113">
        <f>IF('Cub15'!T37&gt;=1,"X",0)</f>
        <v>0</v>
      </c>
      <c r="S25" s="55"/>
      <c r="T25" s="55"/>
      <c r="U25" s="55"/>
      <c r="V25" s="102"/>
      <c r="W25" s="91"/>
      <c r="X25" s="96"/>
      <c r="Y25" s="8"/>
      <c r="Z25" s="8"/>
      <c r="AA25" s="8"/>
      <c r="AB25" s="8"/>
      <c r="AC25" s="8"/>
    </row>
    <row r="26" spans="1:29" ht="14.25" thickTop="1" thickBot="1">
      <c r="A26" s="91"/>
      <c r="B26" s="126"/>
      <c r="C26" s="232" t="s">
        <v>220</v>
      </c>
      <c r="D26" s="108">
        <f>'Cub1'!C38</f>
        <v>0</v>
      </c>
      <c r="E26" s="108">
        <f>'Cub2'!C38</f>
        <v>0</v>
      </c>
      <c r="F26" s="108">
        <f>'Cub3'!C38</f>
        <v>0</v>
      </c>
      <c r="G26" s="108">
        <f>'Cub4'!C38</f>
        <v>0</v>
      </c>
      <c r="H26" s="108">
        <f>'Cub5'!C38</f>
        <v>0</v>
      </c>
      <c r="I26" s="108">
        <f>'Cub6'!C38</f>
        <v>0</v>
      </c>
      <c r="J26" s="108">
        <f>'Cub7'!C38</f>
        <v>0</v>
      </c>
      <c r="K26" s="124">
        <f>'Cub8'!C38</f>
        <v>0</v>
      </c>
      <c r="L26" s="108">
        <f>'Cub9'!C38</f>
        <v>0</v>
      </c>
      <c r="M26" s="124">
        <f>'Cub10'!C38</f>
        <v>0</v>
      </c>
      <c r="N26" s="108">
        <f>'Cub11'!C38</f>
        <v>0</v>
      </c>
      <c r="O26" s="108">
        <f>'Cub12'!C38</f>
        <v>0</v>
      </c>
      <c r="P26" s="108">
        <f>'Cub13'!C38</f>
        <v>0</v>
      </c>
      <c r="Q26" s="108">
        <f>'Cub14'!C38</f>
        <v>0</v>
      </c>
      <c r="R26" s="108">
        <f>'Cub15'!C38</f>
        <v>0</v>
      </c>
      <c r="S26" s="55"/>
      <c r="T26" s="55"/>
      <c r="U26" s="55"/>
      <c r="V26" s="102"/>
      <c r="W26" s="91"/>
      <c r="X26" s="96"/>
      <c r="Y26" s="8"/>
      <c r="Z26" s="8"/>
      <c r="AA26" s="8"/>
      <c r="AB26" s="8"/>
      <c r="AC26" s="8"/>
    </row>
    <row r="27" spans="1:29" ht="13.5" thickTop="1">
      <c r="A27" s="91"/>
      <c r="B27" s="55"/>
      <c r="C27" s="125"/>
      <c r="D27" s="55"/>
      <c r="E27" s="55"/>
      <c r="F27" s="55"/>
      <c r="G27" s="55"/>
      <c r="H27" s="55"/>
      <c r="I27" s="55"/>
      <c r="J27" s="55"/>
      <c r="K27" s="55"/>
      <c r="L27" s="55"/>
      <c r="M27" s="55"/>
      <c r="N27" s="55"/>
      <c r="O27" s="55"/>
      <c r="P27" s="55"/>
      <c r="Q27" s="55"/>
      <c r="R27" s="55"/>
      <c r="S27" s="55"/>
      <c r="T27" s="55"/>
      <c r="U27" s="55"/>
      <c r="V27" s="102"/>
      <c r="W27" s="91"/>
      <c r="X27" s="96"/>
      <c r="Y27" s="8"/>
      <c r="Z27" s="8"/>
      <c r="AA27" s="8"/>
      <c r="AB27" s="8"/>
      <c r="AC27" s="8"/>
    </row>
    <row r="28" spans="1:29" s="214" customFormat="1">
      <c r="A28" s="91"/>
      <c r="B28" s="231" t="s">
        <v>223</v>
      </c>
      <c r="C28" s="112"/>
      <c r="D28" s="104" t="s">
        <v>304</v>
      </c>
      <c r="E28" s="105"/>
      <c r="F28" s="105"/>
      <c r="G28" s="105"/>
      <c r="H28" s="105"/>
      <c r="I28" s="105"/>
      <c r="J28" s="105"/>
      <c r="K28" s="105"/>
      <c r="L28" s="105"/>
      <c r="M28" s="105"/>
      <c r="N28" s="105"/>
      <c r="O28" s="105"/>
      <c r="P28" s="105"/>
      <c r="Q28" s="105"/>
      <c r="R28" s="94"/>
      <c r="S28" s="106"/>
      <c r="T28" s="106"/>
      <c r="U28" s="106"/>
      <c r="V28" s="96"/>
      <c r="W28" s="91"/>
      <c r="X28" s="96"/>
      <c r="Y28" s="8"/>
      <c r="Z28" s="8"/>
      <c r="AA28" s="8"/>
      <c r="AB28" s="8"/>
      <c r="AC28" s="8"/>
    </row>
    <row r="29" spans="1:29" s="214" customFormat="1">
      <c r="A29" s="91"/>
      <c r="B29" s="50">
        <v>1</v>
      </c>
      <c r="C29" s="49" t="s">
        <v>221</v>
      </c>
      <c r="D29" s="50">
        <f>IF('Cub1'!T43&gt;=1,"X",0)</f>
        <v>0</v>
      </c>
      <c r="E29" s="50">
        <f>IF('Cub2'!T43&gt;=1,"X",0)</f>
        <v>0</v>
      </c>
      <c r="F29" s="50">
        <f>IF('Cub3'!T43&gt;=1,"X",0)</f>
        <v>0</v>
      </c>
      <c r="G29" s="50">
        <f>IF('Cub4'!T43&gt;=1,"X",0)</f>
        <v>0</v>
      </c>
      <c r="H29" s="50">
        <f>IF('Cub5'!T43&gt;=1,"X",0)</f>
        <v>0</v>
      </c>
      <c r="I29" s="50">
        <f>IF('Cub6'!T43&gt;=1,"X",0)</f>
        <v>0</v>
      </c>
      <c r="J29" s="50">
        <f>IF('Cub7'!T43&gt;=1,"X",0)</f>
        <v>0</v>
      </c>
      <c r="K29" s="50">
        <f>IF('Cub8'!T43&gt;=1,"X",0)</f>
        <v>0</v>
      </c>
      <c r="L29" s="50">
        <f>IF('Cub9'!T43&gt;=1,"X",0)</f>
        <v>0</v>
      </c>
      <c r="M29" s="50">
        <f>IF('Cub10'!T43&gt;=1,"X",0)</f>
        <v>0</v>
      </c>
      <c r="N29" s="50">
        <f>IF('Cub11'!T43&gt;=1,"X",0)</f>
        <v>0</v>
      </c>
      <c r="O29" s="50">
        <f>IF('Cub12'!T43&gt;=1,"X",0)</f>
        <v>0</v>
      </c>
      <c r="P29" s="50">
        <f>IF('Cub13'!T43&gt;=1,"X",0)</f>
        <v>0</v>
      </c>
      <c r="Q29" s="50">
        <f>IF('Cub14'!T43&gt;=1,"X",0)</f>
        <v>0</v>
      </c>
      <c r="R29" s="50">
        <f>IF('Cub15'!T43&gt;=1,"X",0)</f>
        <v>0</v>
      </c>
      <c r="S29" s="55"/>
      <c r="T29" s="55"/>
      <c r="U29" s="55"/>
      <c r="V29" s="96"/>
      <c r="W29" s="91"/>
      <c r="X29" s="96"/>
      <c r="Y29" s="8"/>
      <c r="Z29" s="8"/>
      <c r="AA29" s="8"/>
      <c r="AB29" s="8"/>
      <c r="AC29" s="8"/>
    </row>
    <row r="30" spans="1:29" s="214" customFormat="1">
      <c r="A30" s="91"/>
      <c r="B30" s="50">
        <v>2</v>
      </c>
      <c r="C30" s="49" t="s">
        <v>320</v>
      </c>
      <c r="D30" s="50">
        <f>IF('Cub1'!T45&gt;=1,"X",0)</f>
        <v>0</v>
      </c>
      <c r="E30" s="50">
        <f>IF('Cub2'!T45&gt;=1,"X",0)</f>
        <v>0</v>
      </c>
      <c r="F30" s="50">
        <f>IF('Cub3'!T45&gt;=1,"X",0)</f>
        <v>0</v>
      </c>
      <c r="G30" s="50">
        <f>IF('Cub4'!T45&gt;=1,"X",0)</f>
        <v>0</v>
      </c>
      <c r="H30" s="50">
        <f>IF('Cub5'!T45&gt;=1,"X",0)</f>
        <v>0</v>
      </c>
      <c r="I30" s="50">
        <f>IF('Cub6'!T45&gt;=1,"X",0)</f>
        <v>0</v>
      </c>
      <c r="J30" s="50">
        <f>IF('Cub7'!T45&gt;=1,"X",0)</f>
        <v>0</v>
      </c>
      <c r="K30" s="50">
        <f>IF('Cub8'!T45&gt;=1,"X",0)</f>
        <v>0</v>
      </c>
      <c r="L30" s="50">
        <f>IF('Cub9'!T45&gt;=1,"X",0)</f>
        <v>0</v>
      </c>
      <c r="M30" s="50">
        <f>IF('Cub10'!T45&gt;=1,"X",0)</f>
        <v>0</v>
      </c>
      <c r="N30" s="50">
        <f>IF('Cub11'!T45&gt;=1,"X",0)</f>
        <v>0</v>
      </c>
      <c r="O30" s="50">
        <f>IF('Cub12'!T45&gt;=1,"X",0)</f>
        <v>0</v>
      </c>
      <c r="P30" s="50">
        <f>IF('Cub13'!T45&gt;=1,"X",0)</f>
        <v>0</v>
      </c>
      <c r="Q30" s="50">
        <f>IF('Cub14'!T45&gt;=1,"X",0)</f>
        <v>0</v>
      </c>
      <c r="R30" s="50">
        <f>IF('Cub15'!T45&gt;=1,"X",0)</f>
        <v>0</v>
      </c>
      <c r="S30" s="55"/>
      <c r="T30" s="55"/>
      <c r="U30" s="55"/>
      <c r="V30" s="96"/>
      <c r="W30" s="91"/>
      <c r="X30" s="96"/>
      <c r="Y30" s="8"/>
      <c r="Z30" s="8"/>
      <c r="AA30" s="8"/>
      <c r="AB30" s="8"/>
      <c r="AC30" s="8"/>
    </row>
    <row r="31" spans="1:29" s="214" customFormat="1">
      <c r="A31" s="91"/>
      <c r="B31" s="50">
        <v>3</v>
      </c>
      <c r="C31" s="49" t="s">
        <v>222</v>
      </c>
      <c r="D31" s="50">
        <f>IF('Cub1'!T49&gt;=1,"X",0)</f>
        <v>0</v>
      </c>
      <c r="E31" s="50">
        <f>IF('Cub2'!T49&gt;=1,"X",0)</f>
        <v>0</v>
      </c>
      <c r="F31" s="50">
        <f>IF('Cub3'!T49&gt;=1,"X",0)</f>
        <v>0</v>
      </c>
      <c r="G31" s="50">
        <f>IF('Cub4'!T49&gt;=1,"X",0)</f>
        <v>0</v>
      </c>
      <c r="H31" s="50">
        <f>IF('Cub5'!T49&gt;=1,"X",0)</f>
        <v>0</v>
      </c>
      <c r="I31" s="50">
        <f>IF('Cub6'!T49&gt;=1,"X",0)</f>
        <v>0</v>
      </c>
      <c r="J31" s="50">
        <f>IF('Cub7'!T49&gt;=1,"X",0)</f>
        <v>0</v>
      </c>
      <c r="K31" s="50">
        <f>IF('Cub8'!T49&gt;=1,"X",0)</f>
        <v>0</v>
      </c>
      <c r="L31" s="50">
        <f>IF('Cub9'!T49&gt;=1,"X",0)</f>
        <v>0</v>
      </c>
      <c r="M31" s="50">
        <f>IF('Cub10'!T49&gt;=1,"X",0)</f>
        <v>0</v>
      </c>
      <c r="N31" s="50">
        <f>IF('Cub11'!T49&gt;=1,"X",0)</f>
        <v>0</v>
      </c>
      <c r="O31" s="50">
        <f>IF('Cub12'!T49&gt;=1,"X",0)</f>
        <v>0</v>
      </c>
      <c r="P31" s="50">
        <f>IF('Cub13'!T49&gt;=1,"X",0)</f>
        <v>0</v>
      </c>
      <c r="Q31" s="50">
        <f>IF('Cub14'!T49&gt;=1,"X",0)</f>
        <v>0</v>
      </c>
      <c r="R31" s="50">
        <f>IF('Cub15'!T49&gt;=1,"X",0)</f>
        <v>0</v>
      </c>
      <c r="S31" s="55"/>
      <c r="T31" s="55"/>
      <c r="U31" s="55"/>
      <c r="V31" s="96"/>
      <c r="W31" s="91"/>
      <c r="X31" s="96"/>
      <c r="Y31" s="8"/>
      <c r="Z31" s="8"/>
      <c r="AA31" s="8"/>
      <c r="AB31" s="8"/>
      <c r="AC31" s="8"/>
    </row>
    <row r="32" spans="1:29" s="214" customFormat="1" ht="13.5" thickBot="1">
      <c r="A32" s="91"/>
      <c r="B32" s="50">
        <v>4</v>
      </c>
      <c r="C32" s="49" t="s">
        <v>324</v>
      </c>
      <c r="D32" s="50">
        <f>IF('Cub1'!T51&gt;=1,"X",0)</f>
        <v>0</v>
      </c>
      <c r="E32" s="50">
        <f>IF('Cub2'!T51&gt;=1,"X",0)</f>
        <v>0</v>
      </c>
      <c r="F32" s="50">
        <f>IF('Cub3'!T51&gt;=1,"X",0)</f>
        <v>0</v>
      </c>
      <c r="G32" s="50">
        <f>IF('Cub4'!T51&gt;=1,"X",0)</f>
        <v>0</v>
      </c>
      <c r="H32" s="50">
        <f>IF('Cub5'!T51&gt;=1,"X",0)</f>
        <v>0</v>
      </c>
      <c r="I32" s="50">
        <f>IF('Cub6'!T51&gt;=1,"X",0)</f>
        <v>0</v>
      </c>
      <c r="J32" s="50">
        <f>IF('Cub7'!T51&gt;=1,"X",0)</f>
        <v>0</v>
      </c>
      <c r="K32" s="50">
        <f>IF('Cub8'!T51&gt;=1,"X",0)</f>
        <v>0</v>
      </c>
      <c r="L32" s="50">
        <f>IF('Cub9'!T51&gt;=1,"X",0)</f>
        <v>0</v>
      </c>
      <c r="M32" s="50">
        <f>IF('Cub10'!T51&gt;=1,"X",0)</f>
        <v>0</v>
      </c>
      <c r="N32" s="50">
        <f>IF('Cub11'!T51&gt;=1,"X",0)</f>
        <v>0</v>
      </c>
      <c r="O32" s="50">
        <f>IF('Cub12'!T51&gt;=1,"X",0)</f>
        <v>0</v>
      </c>
      <c r="P32" s="50">
        <f>IF('Cub13'!T51&gt;=1,"X",0)</f>
        <v>0</v>
      </c>
      <c r="Q32" s="50">
        <f>IF('Cub14'!T51&gt;=1,"X",0)</f>
        <v>0</v>
      </c>
      <c r="R32" s="50">
        <f>IF('Cub15'!T51&gt;=1,"X",0)</f>
        <v>0</v>
      </c>
      <c r="S32" s="55"/>
      <c r="T32" s="55"/>
      <c r="U32" s="55"/>
      <c r="V32" s="96"/>
      <c r="W32" s="91"/>
      <c r="X32" s="96"/>
      <c r="Y32" s="8"/>
      <c r="Z32" s="8"/>
      <c r="AA32" s="8"/>
      <c r="AB32" s="8"/>
      <c r="AC32" s="8"/>
    </row>
    <row r="33" spans="1:29" s="214" customFormat="1" ht="14.25" thickTop="1" thickBot="1">
      <c r="A33" s="91"/>
      <c r="B33" s="115"/>
      <c r="C33" s="232" t="s">
        <v>224</v>
      </c>
      <c r="D33" s="108">
        <f>'Cub1'!C55</f>
        <v>0</v>
      </c>
      <c r="E33" s="108">
        <f>'Cub2'!C55</f>
        <v>0</v>
      </c>
      <c r="F33" s="108">
        <f>'Cub3'!C55</f>
        <v>0</v>
      </c>
      <c r="G33" s="108">
        <f>'Cub4'!C55</f>
        <v>0</v>
      </c>
      <c r="H33" s="108">
        <f>'Cub5'!C55</f>
        <v>0</v>
      </c>
      <c r="I33" s="108">
        <f>'Cub6'!C55</f>
        <v>0</v>
      </c>
      <c r="J33" s="108">
        <f>'Cub7'!C55</f>
        <v>0</v>
      </c>
      <c r="K33" s="108">
        <f>'Cub8'!C55</f>
        <v>0</v>
      </c>
      <c r="L33" s="108">
        <f>'Cub9'!C55</f>
        <v>0</v>
      </c>
      <c r="M33" s="108">
        <f>'Cub10'!C55</f>
        <v>0</v>
      </c>
      <c r="N33" s="108">
        <f>'Cub11'!C55</f>
        <v>0</v>
      </c>
      <c r="O33" s="108">
        <f>'Cub12'!C55</f>
        <v>0</v>
      </c>
      <c r="P33" s="108">
        <f>'Cub13'!C55</f>
        <v>0</v>
      </c>
      <c r="Q33" s="108">
        <f>'Cub14'!C55</f>
        <v>0</v>
      </c>
      <c r="R33" s="108">
        <f>'Cub15'!C55</f>
        <v>0</v>
      </c>
      <c r="S33" s="55"/>
      <c r="T33" s="55"/>
      <c r="U33" s="55"/>
      <c r="V33" s="96"/>
      <c r="W33" s="91"/>
      <c r="X33" s="96"/>
      <c r="Y33" s="8"/>
      <c r="Z33" s="8"/>
      <c r="AA33" s="8"/>
      <c r="AB33" s="8"/>
      <c r="AC33" s="8"/>
    </row>
    <row r="34" spans="1:29" s="214" customFormat="1" ht="13.5" thickTop="1">
      <c r="A34" s="91"/>
      <c r="B34" s="55"/>
      <c r="C34" s="106"/>
      <c r="D34" s="55"/>
      <c r="E34" s="55"/>
      <c r="F34" s="55"/>
      <c r="G34" s="55"/>
      <c r="H34" s="55"/>
      <c r="I34" s="55"/>
      <c r="J34" s="55"/>
      <c r="K34" s="55"/>
      <c r="L34" s="55"/>
      <c r="M34" s="55"/>
      <c r="N34" s="55"/>
      <c r="O34" s="55"/>
      <c r="P34" s="55"/>
      <c r="Q34" s="55"/>
      <c r="R34" s="55"/>
      <c r="S34" s="55"/>
      <c r="T34" s="55"/>
      <c r="U34" s="55"/>
      <c r="V34" s="96"/>
      <c r="W34" s="91"/>
      <c r="X34" s="96"/>
      <c r="Y34" s="8"/>
      <c r="Z34" s="8"/>
      <c r="AA34" s="8"/>
      <c r="AB34" s="8"/>
      <c r="AC34" s="8"/>
    </row>
    <row r="35" spans="1:29" s="214" customFormat="1">
      <c r="A35" s="91"/>
      <c r="B35" s="231" t="s">
        <v>226</v>
      </c>
      <c r="C35" s="49"/>
      <c r="D35" s="104" t="s">
        <v>304</v>
      </c>
      <c r="E35" s="105"/>
      <c r="F35" s="105"/>
      <c r="G35" s="105"/>
      <c r="H35" s="105"/>
      <c r="I35" s="105"/>
      <c r="J35" s="105"/>
      <c r="K35" s="105"/>
      <c r="L35" s="105"/>
      <c r="M35" s="105"/>
      <c r="N35" s="105"/>
      <c r="O35" s="105"/>
      <c r="P35" s="105"/>
      <c r="Q35" s="105"/>
      <c r="R35" s="94"/>
      <c r="S35" s="106"/>
      <c r="T35" s="106"/>
      <c r="U35" s="106"/>
      <c r="V35" s="96"/>
      <c r="W35" s="91"/>
      <c r="X35" s="96"/>
      <c r="Y35" s="8"/>
      <c r="Z35" s="8"/>
      <c r="AA35" s="8"/>
      <c r="AB35" s="8"/>
      <c r="AC35" s="8"/>
    </row>
    <row r="36" spans="1:29" s="214" customFormat="1" ht="12.75" customHeight="1">
      <c r="A36" s="91"/>
      <c r="B36" s="113">
        <v>1</v>
      </c>
      <c r="C36" s="114" t="s">
        <v>225</v>
      </c>
      <c r="D36" s="113">
        <f>IF('Cub1'!T60&gt;=1,"X",0)</f>
        <v>0</v>
      </c>
      <c r="E36" s="113">
        <f>IF('Cub2'!T60&gt;=1,"X",0)</f>
        <v>0</v>
      </c>
      <c r="F36" s="113">
        <f>IF('Cub3'!T60&gt;=1,"X",0)</f>
        <v>0</v>
      </c>
      <c r="G36" s="113">
        <f>IF('Cub4'!T60&gt;=1,"X",0)</f>
        <v>0</v>
      </c>
      <c r="H36" s="113">
        <f>IF('Cub5'!T60&gt;=1,"X",0)</f>
        <v>0</v>
      </c>
      <c r="I36" s="113">
        <f>IF('Cub6'!T60&gt;=1,"X",0)</f>
        <v>0</v>
      </c>
      <c r="J36" s="113">
        <f>IF('Cub7'!T60&gt;=1,"X",0)</f>
        <v>0</v>
      </c>
      <c r="K36" s="113">
        <f>IF('Cub8'!T60&gt;=1,"X",0)</f>
        <v>0</v>
      </c>
      <c r="L36" s="113">
        <f>IF('Cub9'!T60&gt;=1,"X",0)</f>
        <v>0</v>
      </c>
      <c r="M36" s="113">
        <f>IF('Cub10'!T60&gt;=1,"X",0)</f>
        <v>0</v>
      </c>
      <c r="N36" s="113">
        <f>IF('Cub11'!T60&gt;=1,"X",0)</f>
        <v>0</v>
      </c>
      <c r="O36" s="113">
        <f>IF('Cub12'!T60&gt;=1,"X",0)</f>
        <v>0</v>
      </c>
      <c r="P36" s="113">
        <f>IF('Cub13'!T60&gt;=1,"X",0)</f>
        <v>0</v>
      </c>
      <c r="Q36" s="113">
        <f>IF('Cub14'!T60&gt;=1,"X",0)</f>
        <v>0</v>
      </c>
      <c r="R36" s="113">
        <f>IF('Cub15'!T60&gt;=1,"X",0)</f>
        <v>0</v>
      </c>
      <c r="S36" s="55"/>
      <c r="T36" s="55"/>
      <c r="U36" s="55"/>
      <c r="V36" s="96"/>
      <c r="W36" s="91"/>
      <c r="X36" s="96"/>
      <c r="Y36" s="8"/>
      <c r="Z36" s="8"/>
      <c r="AA36" s="8"/>
      <c r="AB36" s="8"/>
      <c r="AC36" s="8"/>
    </row>
    <row r="37" spans="1:29" s="214" customFormat="1">
      <c r="A37" s="91"/>
      <c r="B37" s="50">
        <v>2</v>
      </c>
      <c r="C37" s="49" t="s">
        <v>18</v>
      </c>
      <c r="D37" s="113">
        <f>IF('Cub1'!T61&gt;=1,"X",0)</f>
        <v>0</v>
      </c>
      <c r="E37" s="113">
        <f>IF('Cub2'!T61&gt;=1,"X",0)</f>
        <v>0</v>
      </c>
      <c r="F37" s="113">
        <f>IF('Cub3'!T61&gt;=1,"X",0)</f>
        <v>0</v>
      </c>
      <c r="G37" s="113">
        <f>IF('Cub4'!T61&gt;=1,"X",0)</f>
        <v>0</v>
      </c>
      <c r="H37" s="113">
        <f>IF('Cub5'!T61&gt;=1,"X",0)</f>
        <v>0</v>
      </c>
      <c r="I37" s="113">
        <f>IF('Cub6'!T61&gt;=1,"X",0)</f>
        <v>0</v>
      </c>
      <c r="J37" s="113">
        <f>IF('Cub7'!T61&gt;=1,"X",0)</f>
        <v>0</v>
      </c>
      <c r="K37" s="113">
        <f>IF('Cub8'!T61&gt;=1,"X",0)</f>
        <v>0</v>
      </c>
      <c r="L37" s="113">
        <f>IF('Cub9'!T61&gt;=1,"X",0)</f>
        <v>0</v>
      </c>
      <c r="M37" s="113">
        <f>IF('Cub10'!T61&gt;=1,"X",0)</f>
        <v>0</v>
      </c>
      <c r="N37" s="113">
        <f>IF('Cub11'!T61&gt;=1,"X",0)</f>
        <v>0</v>
      </c>
      <c r="O37" s="113">
        <f>IF('Cub12'!T61&gt;=1,"X",0)</f>
        <v>0</v>
      </c>
      <c r="P37" s="113">
        <f>IF('Cub13'!T61&gt;=1,"X",0)</f>
        <v>0</v>
      </c>
      <c r="Q37" s="113">
        <f>IF('Cub14'!T61&gt;=1,"X",0)</f>
        <v>0</v>
      </c>
      <c r="R37" s="113">
        <f>IF('Cub15'!T61&gt;=1,"X",0)</f>
        <v>0</v>
      </c>
      <c r="S37" s="55"/>
      <c r="T37" s="55"/>
      <c r="U37" s="55"/>
      <c r="V37" s="96"/>
      <c r="W37" s="91"/>
      <c r="X37" s="96"/>
      <c r="Y37" s="8"/>
      <c r="Z37" s="8"/>
      <c r="AA37" s="8"/>
      <c r="AB37" s="8"/>
      <c r="AC37" s="8"/>
    </row>
    <row r="38" spans="1:29" s="214" customFormat="1" ht="13.5" thickBot="1">
      <c r="A38" s="91"/>
      <c r="B38" s="50">
        <v>3</v>
      </c>
      <c r="C38" s="49" t="s">
        <v>61</v>
      </c>
      <c r="D38" s="113">
        <f>IF('Cub1'!T62&gt;=1,"X",0)</f>
        <v>0</v>
      </c>
      <c r="E38" s="113">
        <f>IF('Cub2'!T62&gt;=1,"X",0)</f>
        <v>0</v>
      </c>
      <c r="F38" s="113">
        <f>IF('Cub3'!T62&gt;=1,"X",0)</f>
        <v>0</v>
      </c>
      <c r="G38" s="113">
        <f>IF('Cub4'!T62&gt;=1,"X",0)</f>
        <v>0</v>
      </c>
      <c r="H38" s="113">
        <f>IF('Cub5'!T62&gt;=1,"X",0)</f>
        <v>0</v>
      </c>
      <c r="I38" s="113">
        <f>IF('Cub6'!T62&gt;=1,"X",0)</f>
        <v>0</v>
      </c>
      <c r="J38" s="113">
        <f>IF('Cub7'!T62&gt;=1,"X",0)</f>
        <v>0</v>
      </c>
      <c r="K38" s="113">
        <f>IF('Cub8'!T62&gt;=1,"X",0)</f>
        <v>0</v>
      </c>
      <c r="L38" s="113">
        <f>IF('Cub9'!T62&gt;=1,"X",0)</f>
        <v>0</v>
      </c>
      <c r="M38" s="113">
        <f>IF('Cub10'!T62&gt;=1,"X",0)</f>
        <v>0</v>
      </c>
      <c r="N38" s="113">
        <f>IF('Cub11'!T62&gt;=1,"X",0)</f>
        <v>0</v>
      </c>
      <c r="O38" s="113">
        <f>IF('Cub12'!T62&gt;=1,"X",0)</f>
        <v>0</v>
      </c>
      <c r="P38" s="113">
        <f>IF('Cub13'!T62&gt;=1,"X",0)</f>
        <v>0</v>
      </c>
      <c r="Q38" s="113">
        <f>IF('Cub14'!T62&gt;=1,"X",0)</f>
        <v>0</v>
      </c>
      <c r="R38" s="113">
        <f>IF('Cub15'!T62&gt;=1,"X",0)</f>
        <v>0</v>
      </c>
      <c r="S38" s="55"/>
      <c r="T38" s="55"/>
      <c r="U38" s="55"/>
      <c r="V38" s="96"/>
      <c r="W38" s="91"/>
      <c r="X38" s="96"/>
      <c r="Y38" s="8"/>
      <c r="Z38" s="8"/>
      <c r="AA38" s="8"/>
      <c r="AB38" s="8"/>
      <c r="AC38" s="8"/>
    </row>
    <row r="39" spans="1:29" s="214" customFormat="1" ht="14.25" thickTop="1" thickBot="1">
      <c r="A39" s="91"/>
      <c r="B39" s="126"/>
      <c r="C39" s="232" t="s">
        <v>227</v>
      </c>
      <c r="D39" s="108">
        <f>'Cub1'!C63</f>
        <v>0</v>
      </c>
      <c r="E39" s="108">
        <f>'Cub2'!C63</f>
        <v>0</v>
      </c>
      <c r="F39" s="108">
        <f>'Cub3'!C63</f>
        <v>0</v>
      </c>
      <c r="G39" s="108">
        <f>'Cub4'!C63</f>
        <v>0</v>
      </c>
      <c r="H39" s="108">
        <f>'Cub5'!C63</f>
        <v>0</v>
      </c>
      <c r="I39" s="108">
        <f>'Cub6'!C63</f>
        <v>0</v>
      </c>
      <c r="J39" s="108">
        <f>'Cub7'!C63</f>
        <v>0</v>
      </c>
      <c r="K39" s="108">
        <f>'Cub8'!C63</f>
        <v>0</v>
      </c>
      <c r="L39" s="108">
        <f>'Cub9'!C63</f>
        <v>0</v>
      </c>
      <c r="M39" s="108">
        <f>'Cub10'!C63</f>
        <v>0</v>
      </c>
      <c r="N39" s="108">
        <f>'Cub11'!C63</f>
        <v>0</v>
      </c>
      <c r="O39" s="108">
        <f>'Cub12'!C63</f>
        <v>0</v>
      </c>
      <c r="P39" s="108">
        <f>'Cub13'!C63</f>
        <v>0</v>
      </c>
      <c r="Q39" s="108">
        <f>'Cub14'!C63</f>
        <v>0</v>
      </c>
      <c r="R39" s="108">
        <f>'Cub15'!C63</f>
        <v>0</v>
      </c>
      <c r="S39" s="55"/>
      <c r="T39" s="55"/>
      <c r="U39" s="55"/>
      <c r="V39" s="96"/>
      <c r="W39" s="91"/>
      <c r="X39" s="96"/>
      <c r="Y39" s="8"/>
      <c r="Z39" s="8"/>
      <c r="AA39" s="8"/>
      <c r="AB39" s="8"/>
      <c r="AC39" s="8"/>
    </row>
    <row r="40" spans="1:29" s="214" customFormat="1" ht="13.5" thickTop="1">
      <c r="A40" s="91"/>
      <c r="B40" s="55"/>
      <c r="C40" s="233"/>
      <c r="D40" s="55"/>
      <c r="E40" s="55"/>
      <c r="F40" s="55"/>
      <c r="G40" s="55"/>
      <c r="H40" s="55"/>
      <c r="I40" s="55"/>
      <c r="J40" s="55"/>
      <c r="K40" s="55"/>
      <c r="L40" s="55"/>
      <c r="M40" s="55"/>
      <c r="N40" s="55"/>
      <c r="O40" s="55"/>
      <c r="P40" s="55"/>
      <c r="Q40" s="55"/>
      <c r="R40" s="55"/>
      <c r="S40" s="55"/>
      <c r="T40" s="55"/>
      <c r="U40" s="55"/>
      <c r="V40" s="96"/>
      <c r="W40" s="91"/>
      <c r="X40" s="96"/>
      <c r="Y40" s="8"/>
      <c r="Z40" s="8"/>
      <c r="AA40" s="8"/>
      <c r="AB40" s="8"/>
      <c r="AC40" s="8"/>
    </row>
    <row r="41" spans="1:29">
      <c r="A41" s="91"/>
      <c r="B41" s="231" t="s">
        <v>241</v>
      </c>
      <c r="C41" s="49"/>
      <c r="D41" s="104" t="s">
        <v>305</v>
      </c>
      <c r="E41" s="105"/>
      <c r="F41" s="105"/>
      <c r="G41" s="105"/>
      <c r="H41" s="105"/>
      <c r="I41" s="105"/>
      <c r="J41" s="105"/>
      <c r="K41" s="117"/>
      <c r="L41" s="117"/>
      <c r="M41" s="117"/>
      <c r="N41" s="117"/>
      <c r="O41" s="117"/>
      <c r="P41" s="117"/>
      <c r="Q41" s="117"/>
      <c r="R41" s="118"/>
      <c r="S41" s="55"/>
      <c r="T41" s="55"/>
      <c r="U41" s="55"/>
      <c r="V41" s="102"/>
      <c r="W41" s="91"/>
      <c r="X41" s="96"/>
      <c r="Y41" s="8"/>
      <c r="Z41" s="8"/>
      <c r="AA41" s="8"/>
      <c r="AB41" s="8"/>
      <c r="AC41" s="8"/>
    </row>
    <row r="42" spans="1:29">
      <c r="A42" s="91"/>
      <c r="B42" s="50">
        <v>1</v>
      </c>
      <c r="C42" s="49" t="s">
        <v>90</v>
      </c>
      <c r="D42" s="50">
        <f>IF('Cub1'!T68&gt;=1,"X",0)</f>
        <v>0</v>
      </c>
      <c r="E42" s="50">
        <f>IF('Cub2'!T68&gt;=1,"X",0)</f>
        <v>0</v>
      </c>
      <c r="F42" s="50">
        <f>IF('Cub3'!T68&gt;=1,"X",0)</f>
        <v>0</v>
      </c>
      <c r="G42" s="50">
        <f>IF('Cub4'!T68&gt;=1,"X",0)</f>
        <v>0</v>
      </c>
      <c r="H42" s="50">
        <f>IF('Cub5'!T68&gt;=1,"X",0)</f>
        <v>0</v>
      </c>
      <c r="I42" s="50">
        <f>IF('Cub6'!T68&gt;=1,"X",0)</f>
        <v>0</v>
      </c>
      <c r="J42" s="50">
        <f>IF('Cub7'!T68&gt;=1,"X",0)</f>
        <v>0</v>
      </c>
      <c r="K42" s="50">
        <f>IF('Cub8'!T68&gt;=1,"X",0)</f>
        <v>0</v>
      </c>
      <c r="L42" s="50">
        <f>IF('Cub9'!T68&gt;=1,"X",0)</f>
        <v>0</v>
      </c>
      <c r="M42" s="50">
        <f>IF('Cub10'!T68&gt;=1,"X",0)</f>
        <v>0</v>
      </c>
      <c r="N42" s="50">
        <f>IF('Cub11'!T68&gt;=1,"X",0)</f>
        <v>0</v>
      </c>
      <c r="O42" s="50">
        <f>IF('Cub12'!T68&gt;=1,"X",0)</f>
        <v>0</v>
      </c>
      <c r="P42" s="50">
        <f>IF('Cub13'!T68&gt;=1,"X",0)</f>
        <v>0</v>
      </c>
      <c r="Q42" s="50">
        <f>IF('Cub14'!T68&gt;=1,"X",0)</f>
        <v>0</v>
      </c>
      <c r="R42" s="50">
        <f>IF('Cub15'!T68&gt;=1,"X",0)</f>
        <v>0</v>
      </c>
      <c r="S42" s="55"/>
      <c r="T42" s="55"/>
      <c r="U42" s="55"/>
      <c r="V42" s="102"/>
      <c r="W42" s="91"/>
      <c r="X42" s="96"/>
      <c r="Y42" s="8"/>
      <c r="Z42" s="8"/>
      <c r="AA42" s="8"/>
      <c r="AB42" s="8"/>
      <c r="AC42" s="8"/>
    </row>
    <row r="43" spans="1:29">
      <c r="A43" s="91"/>
      <c r="B43" s="50">
        <f t="shared" ref="B43:B51" si="0">B42+1</f>
        <v>2</v>
      </c>
      <c r="C43" s="49" t="s">
        <v>91</v>
      </c>
      <c r="D43" s="50">
        <f>IF('Cub1'!T70&gt;=1,"X",0)</f>
        <v>0</v>
      </c>
      <c r="E43" s="50">
        <f>IF('Cub2'!T70&gt;=1,"X",0)</f>
        <v>0</v>
      </c>
      <c r="F43" s="50">
        <f>IF('Cub3'!T70&gt;=1,"X",0)</f>
        <v>0</v>
      </c>
      <c r="G43" s="50">
        <f>IF('Cub4'!T70&gt;=1,"X",0)</f>
        <v>0</v>
      </c>
      <c r="H43" s="50">
        <f>IF('Cub5'!T70&gt;=1,"X",0)</f>
        <v>0</v>
      </c>
      <c r="I43" s="50">
        <f>IF('Cub6'!T70&gt;=1,"X",0)</f>
        <v>0</v>
      </c>
      <c r="J43" s="50">
        <f>IF('Cub7'!T70&gt;=1,"X",0)</f>
        <v>0</v>
      </c>
      <c r="K43" s="50">
        <f>IF('Cub8'!T70&gt;=1,"X",0)</f>
        <v>0</v>
      </c>
      <c r="L43" s="50">
        <f>IF('Cub9'!T70&gt;=1,"X",0)</f>
        <v>0</v>
      </c>
      <c r="M43" s="50">
        <f>IF('Cub10'!T70&gt;=1,"X",0)</f>
        <v>0</v>
      </c>
      <c r="N43" s="50">
        <f>IF('Cub11'!T70&gt;=1,"X",0)</f>
        <v>0</v>
      </c>
      <c r="O43" s="50">
        <f>IF('Cub12'!T70&gt;=1,"X",0)</f>
        <v>0</v>
      </c>
      <c r="P43" s="50">
        <f>IF('Cub13'!T70&gt;=1,"X",0)</f>
        <v>0</v>
      </c>
      <c r="Q43" s="50">
        <f>IF('Cub14'!T70&gt;=1,"X",0)</f>
        <v>0</v>
      </c>
      <c r="R43" s="50">
        <f>IF('Cub15'!T70&gt;=1,"X",0)</f>
        <v>0</v>
      </c>
      <c r="S43" s="55"/>
      <c r="T43" s="55"/>
      <c r="U43" s="55"/>
      <c r="V43" s="102"/>
      <c r="W43" s="91"/>
      <c r="X43" s="96"/>
      <c r="Y43" s="8"/>
      <c r="Z43" s="8"/>
      <c r="AA43" s="8"/>
      <c r="AB43" s="8"/>
      <c r="AC43" s="8"/>
    </row>
    <row r="44" spans="1:29">
      <c r="A44" s="91"/>
      <c r="B44" s="50">
        <f t="shared" si="0"/>
        <v>3</v>
      </c>
      <c r="C44" s="49" t="s">
        <v>92</v>
      </c>
      <c r="D44" s="50">
        <f>IF('Cub1'!T72&gt;=1,"X",0)</f>
        <v>0</v>
      </c>
      <c r="E44" s="50">
        <f>IF('Cub2'!T72&gt;=1,"X",0)</f>
        <v>0</v>
      </c>
      <c r="F44" s="50">
        <f>IF('Cub3'!T72&gt;=1,"X",0)</f>
        <v>0</v>
      </c>
      <c r="G44" s="50">
        <f>IF('Cub4'!T72&gt;=1,"X",0)</f>
        <v>0</v>
      </c>
      <c r="H44" s="50">
        <f>IF('Cub5'!T72&gt;=1,"X",0)</f>
        <v>0</v>
      </c>
      <c r="I44" s="50">
        <f>IF('Cub6'!T72&gt;=1,"X",0)</f>
        <v>0</v>
      </c>
      <c r="J44" s="50">
        <f>IF('Cub7'!T72&gt;=1,"X",0)</f>
        <v>0</v>
      </c>
      <c r="K44" s="50">
        <f>IF('Cub8'!T72&gt;=1,"X",0)</f>
        <v>0</v>
      </c>
      <c r="L44" s="50">
        <f>IF('Cub9'!T72&gt;=1,"X",0)</f>
        <v>0</v>
      </c>
      <c r="M44" s="50">
        <f>IF('Cub10'!T72&gt;=1,"X",0)</f>
        <v>0</v>
      </c>
      <c r="N44" s="50">
        <f>IF('Cub11'!T72&gt;=1,"X",0)</f>
        <v>0</v>
      </c>
      <c r="O44" s="50">
        <f>IF('Cub12'!T72&gt;=1,"X",0)</f>
        <v>0</v>
      </c>
      <c r="P44" s="50">
        <f>IF('Cub13'!T72&gt;=1,"X",0)</f>
        <v>0</v>
      </c>
      <c r="Q44" s="50">
        <f>IF('Cub14'!T72&gt;=1,"X",0)</f>
        <v>0</v>
      </c>
      <c r="R44" s="50">
        <f>IF('Cub15'!T72&gt;=1,"X",0)</f>
        <v>0</v>
      </c>
      <c r="S44" s="55"/>
      <c r="T44" s="55"/>
      <c r="U44" s="55"/>
      <c r="V44" s="102"/>
      <c r="W44" s="91"/>
      <c r="X44" s="96"/>
      <c r="Y44" s="8"/>
      <c r="Z44" s="8"/>
      <c r="AA44" s="8"/>
      <c r="AB44" s="8"/>
      <c r="AC44" s="8"/>
    </row>
    <row r="45" spans="1:29">
      <c r="A45" s="91"/>
      <c r="B45" s="50">
        <f t="shared" si="0"/>
        <v>4</v>
      </c>
      <c r="C45" s="49" t="s">
        <v>325</v>
      </c>
      <c r="D45" s="50">
        <f>IF('Cub1'!T74&gt;=1,"X",0)</f>
        <v>0</v>
      </c>
      <c r="E45" s="50">
        <f>IF('Cub2'!T74&gt;=1,"X",0)</f>
        <v>0</v>
      </c>
      <c r="F45" s="50">
        <f>IF('Cub3'!T74&gt;=1,"X",0)</f>
        <v>0</v>
      </c>
      <c r="G45" s="50">
        <f>IF('Cub4'!T74&gt;=1,"X",0)</f>
        <v>0</v>
      </c>
      <c r="H45" s="50">
        <f>IF('Cub5'!T74&gt;=1,"X",0)</f>
        <v>0</v>
      </c>
      <c r="I45" s="50">
        <f>IF('Cub6'!T74&gt;=1,"X",0)</f>
        <v>0</v>
      </c>
      <c r="J45" s="50">
        <f>IF('Cub7'!T74&gt;=1,"X",0)</f>
        <v>0</v>
      </c>
      <c r="K45" s="50">
        <f>IF('Cub8'!T74&gt;=1,"X",0)</f>
        <v>0</v>
      </c>
      <c r="L45" s="50">
        <f>IF('Cub9'!T74&gt;=1,"X",0)</f>
        <v>0</v>
      </c>
      <c r="M45" s="50">
        <f>IF('Cub10'!T74&gt;=1,"X",0)</f>
        <v>0</v>
      </c>
      <c r="N45" s="50">
        <f>IF('Cub11'!T74&gt;=1,"X",0)</f>
        <v>0</v>
      </c>
      <c r="O45" s="50">
        <f>IF('Cub12'!T74&gt;=1,"X",0)</f>
        <v>0</v>
      </c>
      <c r="P45" s="50">
        <f>IF('Cub13'!T74&gt;=1,"X",0)</f>
        <v>0</v>
      </c>
      <c r="Q45" s="50">
        <f>IF('Cub14'!T74&gt;=1,"X",0)</f>
        <v>0</v>
      </c>
      <c r="R45" s="50">
        <f>IF('Cub15'!T74&gt;=1,"X",0)</f>
        <v>0</v>
      </c>
      <c r="S45" s="55"/>
      <c r="T45" s="55"/>
      <c r="U45" s="55"/>
      <c r="V45" s="102"/>
      <c r="W45" s="91"/>
      <c r="X45" s="96"/>
      <c r="Y45" s="8"/>
      <c r="Z45" s="8"/>
      <c r="AA45" s="8"/>
      <c r="AB45" s="8"/>
      <c r="AC45" s="8"/>
    </row>
    <row r="46" spans="1:29">
      <c r="A46" s="91"/>
      <c r="B46" s="50">
        <f t="shared" si="0"/>
        <v>5</v>
      </c>
      <c r="C46" s="49" t="s">
        <v>93</v>
      </c>
      <c r="D46" s="50">
        <f>IF('Cub1'!T76&gt;=1,"X",0)</f>
        <v>0</v>
      </c>
      <c r="E46" s="50">
        <f>IF('Cub2'!T76&gt;=1,"X",0)</f>
        <v>0</v>
      </c>
      <c r="F46" s="50">
        <f>IF('Cub3'!T76&gt;=1,"X",0)</f>
        <v>0</v>
      </c>
      <c r="G46" s="50">
        <f>IF('Cub4'!T76&gt;=1,"X",0)</f>
        <v>0</v>
      </c>
      <c r="H46" s="50">
        <f>IF('Cub5'!T76&gt;=1,"X",0)</f>
        <v>0</v>
      </c>
      <c r="I46" s="50">
        <f>IF('Cub6'!T76&gt;=1,"X",0)</f>
        <v>0</v>
      </c>
      <c r="J46" s="50">
        <f>IF('Cub7'!T76&gt;=1,"X",0)</f>
        <v>0</v>
      </c>
      <c r="K46" s="50">
        <f>IF('Cub8'!T76&gt;=1,"X",0)</f>
        <v>0</v>
      </c>
      <c r="L46" s="50">
        <f>IF('Cub9'!T76&gt;=1,"X",0)</f>
        <v>0</v>
      </c>
      <c r="M46" s="50">
        <f>IF('Cub10'!T76&gt;=1,"X",0)</f>
        <v>0</v>
      </c>
      <c r="N46" s="50">
        <f>IF('Cub11'!T76&gt;=1,"X",0)</f>
        <v>0</v>
      </c>
      <c r="O46" s="50">
        <f>IF('Cub12'!T76&gt;=1,"X",0)</f>
        <v>0</v>
      </c>
      <c r="P46" s="50">
        <f>IF('Cub13'!T76&gt;=1,"X",0)</f>
        <v>0</v>
      </c>
      <c r="Q46" s="50">
        <f>IF('Cub14'!T76&gt;=1,"X",0)</f>
        <v>0</v>
      </c>
      <c r="R46" s="50">
        <f>IF('Cub15'!T76&gt;=1,"X",0)</f>
        <v>0</v>
      </c>
      <c r="S46" s="55"/>
      <c r="T46" s="55"/>
      <c r="U46" s="55"/>
      <c r="V46" s="102"/>
      <c r="W46" s="91"/>
      <c r="X46" s="96"/>
      <c r="Y46" s="8"/>
      <c r="Z46" s="8"/>
      <c r="AA46" s="8"/>
      <c r="AB46" s="8"/>
      <c r="AC46" s="8"/>
    </row>
    <row r="47" spans="1:29">
      <c r="A47" s="91"/>
      <c r="B47" s="50">
        <f t="shared" si="0"/>
        <v>6</v>
      </c>
      <c r="C47" s="49" t="s">
        <v>94</v>
      </c>
      <c r="D47" s="50">
        <f>IF('Cub1'!T78&gt;=1,"X",0)</f>
        <v>0</v>
      </c>
      <c r="E47" s="50">
        <f>IF('Cub2'!T78&gt;=1,"X",0)</f>
        <v>0</v>
      </c>
      <c r="F47" s="50">
        <f>IF('Cub3'!T78&gt;=1,"X",0)</f>
        <v>0</v>
      </c>
      <c r="G47" s="50">
        <f>IF('Cub4'!T78&gt;=1,"X",0)</f>
        <v>0</v>
      </c>
      <c r="H47" s="50">
        <f>IF('Cub5'!T78&gt;=1,"X",0)</f>
        <v>0</v>
      </c>
      <c r="I47" s="50">
        <f>IF('Cub6'!T78&gt;=1,"X",0)</f>
        <v>0</v>
      </c>
      <c r="J47" s="50">
        <f>IF('Cub7'!T78&gt;=1,"X",0)</f>
        <v>0</v>
      </c>
      <c r="K47" s="50">
        <f>IF('Cub8'!T78&gt;=1,"X",0)</f>
        <v>0</v>
      </c>
      <c r="L47" s="50">
        <f>IF('Cub9'!T78&gt;=1,"X",0)</f>
        <v>0</v>
      </c>
      <c r="M47" s="50">
        <f>IF('Cub10'!T78&gt;=1,"X",0)</f>
        <v>0</v>
      </c>
      <c r="N47" s="50">
        <f>IF('Cub11'!T78&gt;=1,"X",0)</f>
        <v>0</v>
      </c>
      <c r="O47" s="50">
        <f>IF('Cub12'!T78&gt;=1,"X",0)</f>
        <v>0</v>
      </c>
      <c r="P47" s="50">
        <f>IF('Cub13'!T78&gt;=1,"X",0)</f>
        <v>0</v>
      </c>
      <c r="Q47" s="50">
        <f>IF('Cub14'!T78&gt;=1,"X",0)</f>
        <v>0</v>
      </c>
      <c r="R47" s="50">
        <f>IF('Cub15'!T78&gt;=1,"X",0)</f>
        <v>0</v>
      </c>
      <c r="S47" s="55"/>
      <c r="T47" s="55"/>
      <c r="U47" s="55"/>
      <c r="V47" s="102"/>
      <c r="W47" s="91"/>
      <c r="X47" s="96"/>
      <c r="Y47" s="8"/>
      <c r="Z47" s="8"/>
      <c r="AA47" s="8"/>
      <c r="AB47" s="8"/>
      <c r="AC47" s="8"/>
    </row>
    <row r="48" spans="1:29">
      <c r="A48" s="91"/>
      <c r="B48" s="50">
        <f t="shared" si="0"/>
        <v>7</v>
      </c>
      <c r="C48" s="49" t="s">
        <v>95</v>
      </c>
      <c r="D48" s="50">
        <f>IF('Cub1'!T80&gt;=1,"X",0)</f>
        <v>0</v>
      </c>
      <c r="E48" s="50">
        <f>IF('Cub2'!T80&gt;=1,"X",0)</f>
        <v>0</v>
      </c>
      <c r="F48" s="50">
        <f>IF('Cub3'!T80&gt;=1,"X",0)</f>
        <v>0</v>
      </c>
      <c r="G48" s="50">
        <f>IF('Cub4'!T80&gt;=1,"X",0)</f>
        <v>0</v>
      </c>
      <c r="H48" s="50">
        <f>IF('Cub5'!T80&gt;=1,"X",0)</f>
        <v>0</v>
      </c>
      <c r="I48" s="50">
        <f>IF('Cub6'!T80&gt;=1,"X",0)</f>
        <v>0</v>
      </c>
      <c r="J48" s="50">
        <f>IF('Cub7'!T80&gt;=1,"X",0)</f>
        <v>0</v>
      </c>
      <c r="K48" s="50">
        <f>IF('Cub8'!T80&gt;=1,"X",0)</f>
        <v>0</v>
      </c>
      <c r="L48" s="50">
        <f>IF('Cub9'!T80&gt;=1,"X",0)</f>
        <v>0</v>
      </c>
      <c r="M48" s="50">
        <f>IF('Cub10'!T80&gt;=1,"X",0)</f>
        <v>0</v>
      </c>
      <c r="N48" s="50">
        <f>IF('Cub11'!T80&gt;=1,"X",0)</f>
        <v>0</v>
      </c>
      <c r="O48" s="50">
        <f>IF('Cub12'!T80&gt;=1,"X",0)</f>
        <v>0</v>
      </c>
      <c r="P48" s="50">
        <f>IF('Cub13'!T80&gt;=1,"X",0)</f>
        <v>0</v>
      </c>
      <c r="Q48" s="50">
        <f>IF('Cub14'!T80&gt;=1,"X",0)</f>
        <v>0</v>
      </c>
      <c r="R48" s="50">
        <f>IF('Cub15'!T80&gt;=1,"X",0)</f>
        <v>0</v>
      </c>
      <c r="S48" s="55"/>
      <c r="T48" s="55"/>
      <c r="U48" s="55"/>
      <c r="V48" s="102"/>
      <c r="W48" s="91"/>
      <c r="X48" s="96"/>
      <c r="Y48" s="8"/>
      <c r="Z48" s="8"/>
      <c r="AA48" s="8"/>
      <c r="AB48" s="8"/>
      <c r="AC48" s="8"/>
    </row>
    <row r="49" spans="1:29">
      <c r="A49" s="91"/>
      <c r="B49" s="50">
        <f t="shared" si="0"/>
        <v>8</v>
      </c>
      <c r="C49" s="49" t="s">
        <v>96</v>
      </c>
      <c r="D49" s="50">
        <f>IF('Cub1'!T82&gt;=1,"X",0)</f>
        <v>0</v>
      </c>
      <c r="E49" s="50">
        <f>IF('Cub2'!T82&gt;=1,"X",0)</f>
        <v>0</v>
      </c>
      <c r="F49" s="50">
        <f>IF('Cub3'!T82&gt;=1,"X",0)</f>
        <v>0</v>
      </c>
      <c r="G49" s="50">
        <f>IF('Cub4'!T82&gt;=1,"X",0)</f>
        <v>0</v>
      </c>
      <c r="H49" s="50">
        <f>IF('Cub5'!T82&gt;=1,"X",0)</f>
        <v>0</v>
      </c>
      <c r="I49" s="50">
        <f>IF('Cub6'!T82&gt;=1,"X",0)</f>
        <v>0</v>
      </c>
      <c r="J49" s="50">
        <f>IF('Cub7'!T82&gt;=1,"X",0)</f>
        <v>0</v>
      </c>
      <c r="K49" s="50">
        <f>IF('Cub8'!T82&gt;=1,"X",0)</f>
        <v>0</v>
      </c>
      <c r="L49" s="50">
        <f>IF('Cub9'!T82&gt;=1,"X",0)</f>
        <v>0</v>
      </c>
      <c r="M49" s="50">
        <f>IF('Cub10'!T82&gt;=1,"X",0)</f>
        <v>0</v>
      </c>
      <c r="N49" s="50">
        <f>IF('Cub11'!T82&gt;=1,"X",0)</f>
        <v>0</v>
      </c>
      <c r="O49" s="50">
        <f>IF('Cub12'!T82&gt;=1,"X",0)</f>
        <v>0</v>
      </c>
      <c r="P49" s="50">
        <f>IF('Cub13'!T82&gt;=1,"X",0)</f>
        <v>0</v>
      </c>
      <c r="Q49" s="50">
        <f>IF('Cub14'!T82&gt;=1,"X",0)</f>
        <v>0</v>
      </c>
      <c r="R49" s="50">
        <f>IF('Cub15'!T82&gt;=1,"X",0)</f>
        <v>0</v>
      </c>
      <c r="S49" s="55"/>
      <c r="T49" s="55"/>
      <c r="U49" s="55"/>
      <c r="V49" s="102"/>
      <c r="W49" s="91"/>
      <c r="X49" s="96"/>
      <c r="Y49" s="8"/>
      <c r="Z49" s="8"/>
      <c r="AA49" s="8"/>
      <c r="AB49" s="8"/>
      <c r="AC49" s="8"/>
    </row>
    <row r="50" spans="1:29">
      <c r="A50" s="91"/>
      <c r="B50" s="50">
        <f t="shared" si="0"/>
        <v>9</v>
      </c>
      <c r="C50" s="49" t="s">
        <v>97</v>
      </c>
      <c r="D50" s="50">
        <f>IF('Cub1'!T84&gt;=1,"X",0)</f>
        <v>0</v>
      </c>
      <c r="E50" s="50">
        <f>IF('Cub2'!T84&gt;=1,"X",0)</f>
        <v>0</v>
      </c>
      <c r="F50" s="50">
        <f>IF('Cub3'!T84&gt;=1,"X",0)</f>
        <v>0</v>
      </c>
      <c r="G50" s="50">
        <f>IF('Cub4'!T84&gt;=1,"X",0)</f>
        <v>0</v>
      </c>
      <c r="H50" s="50">
        <f>IF('Cub5'!T84&gt;=1,"X",0)</f>
        <v>0</v>
      </c>
      <c r="I50" s="50">
        <f>IF('Cub6'!T84&gt;=1,"X",0)</f>
        <v>0</v>
      </c>
      <c r="J50" s="50">
        <f>IF('Cub7'!T84&gt;=1,"X",0)</f>
        <v>0</v>
      </c>
      <c r="K50" s="50">
        <f>IF('Cub8'!T84&gt;=1,"X",0)</f>
        <v>0</v>
      </c>
      <c r="L50" s="50">
        <f>IF('Cub9'!T84&gt;=1,"X",0)</f>
        <v>0</v>
      </c>
      <c r="M50" s="50">
        <f>IF('Cub10'!T84&gt;=1,"X",0)</f>
        <v>0</v>
      </c>
      <c r="N50" s="50">
        <f>IF('Cub11'!T84&gt;=1,"X",0)</f>
        <v>0</v>
      </c>
      <c r="O50" s="50">
        <f>IF('Cub12'!T84&gt;=1,"X",0)</f>
        <v>0</v>
      </c>
      <c r="P50" s="50">
        <f>IF('Cub13'!T84&gt;=1,"X",0)</f>
        <v>0</v>
      </c>
      <c r="Q50" s="50">
        <f>IF('Cub14'!T84&gt;=1,"X",0)</f>
        <v>0</v>
      </c>
      <c r="R50" s="50">
        <f>IF('Cub15'!T84&gt;=1,"X",0)</f>
        <v>0</v>
      </c>
      <c r="S50" s="55"/>
      <c r="T50" s="55"/>
      <c r="U50" s="55"/>
      <c r="V50" s="102"/>
      <c r="W50" s="91"/>
      <c r="X50" s="96"/>
      <c r="Y50" s="8"/>
      <c r="Z50" s="8"/>
      <c r="AA50" s="8"/>
      <c r="AB50" s="8"/>
      <c r="AC50" s="8"/>
    </row>
    <row r="51" spans="1:29">
      <c r="A51" s="91"/>
      <c r="B51" s="50">
        <f t="shared" si="0"/>
        <v>10</v>
      </c>
      <c r="C51" s="49" t="s">
        <v>98</v>
      </c>
      <c r="D51" s="50">
        <f>IF('Cub1'!T86&gt;=1,"X",0)</f>
        <v>0</v>
      </c>
      <c r="E51" s="50">
        <f>IF('Cub2'!T86&gt;=1,"X",0)</f>
        <v>0</v>
      </c>
      <c r="F51" s="50">
        <f>IF('Cub3'!T86&gt;=1,"X",0)</f>
        <v>0</v>
      </c>
      <c r="G51" s="50">
        <f>IF('Cub4'!T86&gt;=1,"X",0)</f>
        <v>0</v>
      </c>
      <c r="H51" s="50">
        <f>IF('Cub5'!T86&gt;=1,"X",0)</f>
        <v>0</v>
      </c>
      <c r="I51" s="50">
        <f>IF('Cub6'!T86&gt;=1,"X",0)</f>
        <v>0</v>
      </c>
      <c r="J51" s="50">
        <f>IF('Cub7'!T86&gt;=1,"X",0)</f>
        <v>0</v>
      </c>
      <c r="K51" s="50">
        <f>IF('Cub8'!T86&gt;=1,"X",0)</f>
        <v>0</v>
      </c>
      <c r="L51" s="50">
        <f>IF('Cub9'!T86&gt;=1,"X",0)</f>
        <v>0</v>
      </c>
      <c r="M51" s="50">
        <f>IF('Cub10'!T86&gt;=1,"X",0)</f>
        <v>0</v>
      </c>
      <c r="N51" s="50">
        <f>IF('Cub11'!T86&gt;=1,"X",0)</f>
        <v>0</v>
      </c>
      <c r="O51" s="50">
        <f>IF('Cub12'!T86&gt;=1,"X",0)</f>
        <v>0</v>
      </c>
      <c r="P51" s="50">
        <f>IF('Cub13'!T86&gt;=1,"X",0)</f>
        <v>0</v>
      </c>
      <c r="Q51" s="50">
        <f>IF('Cub14'!T86&gt;=1,"X",0)</f>
        <v>0</v>
      </c>
      <c r="R51" s="50">
        <f>IF('Cub15'!T86&gt;=1,"X",0)</f>
        <v>0</v>
      </c>
      <c r="S51" s="55"/>
      <c r="T51" s="55"/>
      <c r="U51" s="55"/>
      <c r="V51" s="102"/>
      <c r="W51" s="91"/>
      <c r="X51" s="96"/>
      <c r="Y51" s="8"/>
      <c r="Z51" s="8"/>
      <c r="AA51" s="8"/>
      <c r="AB51" s="8"/>
      <c r="AC51" s="8"/>
    </row>
    <row r="52" spans="1:29">
      <c r="A52" s="91"/>
      <c r="B52" s="50">
        <v>11</v>
      </c>
      <c r="C52" s="49" t="s">
        <v>99</v>
      </c>
      <c r="D52" s="50">
        <f>IF('Cub1'!T90&gt;=1,"X",0)</f>
        <v>0</v>
      </c>
      <c r="E52" s="50">
        <f>IF('Cub2'!T90&gt;=1,"X",0)</f>
        <v>0</v>
      </c>
      <c r="F52" s="50">
        <f>IF('Cub3'!T90&gt;=1,"X",0)</f>
        <v>0</v>
      </c>
      <c r="G52" s="50">
        <f>IF('Cub4'!T90&gt;=1,"X",0)</f>
        <v>0</v>
      </c>
      <c r="H52" s="50">
        <f>IF('Cub5'!T90&gt;=1,"X",0)</f>
        <v>0</v>
      </c>
      <c r="I52" s="50">
        <f>IF('Cub6'!T90&gt;=1,"X",0)</f>
        <v>0</v>
      </c>
      <c r="J52" s="50">
        <f>IF('Cub7'!T90&gt;=1,"X",0)</f>
        <v>0</v>
      </c>
      <c r="K52" s="50">
        <f>IF('Cub8'!T90&gt;=1,"X",0)</f>
        <v>0</v>
      </c>
      <c r="L52" s="50">
        <f>IF('Cub9'!T90&gt;=1,"X",0)</f>
        <v>0</v>
      </c>
      <c r="M52" s="50">
        <f>IF('Cub10'!T90&gt;=1,"X",0)</f>
        <v>0</v>
      </c>
      <c r="N52" s="50">
        <f>IF('Cub11'!T90&gt;=1,"X",0)</f>
        <v>0</v>
      </c>
      <c r="O52" s="50">
        <f>IF('Cub12'!T90&gt;=1,"X",0)</f>
        <v>0</v>
      </c>
      <c r="P52" s="50">
        <f>IF('Cub13'!T90&gt;=1,"X",0)</f>
        <v>0</v>
      </c>
      <c r="Q52" s="50">
        <f>IF('Cub14'!T90&gt;=1,"X",0)</f>
        <v>0</v>
      </c>
      <c r="R52" s="50">
        <f>IF('Cub15'!T90&gt;=1,"X",0)</f>
        <v>0</v>
      </c>
      <c r="S52" s="55"/>
      <c r="T52" s="55"/>
      <c r="U52" s="55"/>
      <c r="V52" s="102"/>
      <c r="W52" s="91"/>
      <c r="X52" s="96"/>
      <c r="Y52" s="8"/>
      <c r="Z52" s="8"/>
      <c r="AA52" s="8"/>
      <c r="AB52" s="8"/>
      <c r="AC52" s="8"/>
    </row>
    <row r="53" spans="1:29">
      <c r="A53" s="91"/>
      <c r="B53" s="50">
        <v>12</v>
      </c>
      <c r="C53" s="49" t="s">
        <v>100</v>
      </c>
      <c r="D53" s="50">
        <f>IF('Cub1'!T92&gt;=1,"X",0)</f>
        <v>0</v>
      </c>
      <c r="E53" s="50">
        <f>IF('Cub2'!T92&gt;=1,"X",0)</f>
        <v>0</v>
      </c>
      <c r="F53" s="50">
        <f>IF('Cub3'!T92&gt;=1,"X",0)</f>
        <v>0</v>
      </c>
      <c r="G53" s="50">
        <f>IF('Cub4'!T92&gt;=1,"X",0)</f>
        <v>0</v>
      </c>
      <c r="H53" s="50">
        <f>IF('Cub5'!T92&gt;=1,"X",0)</f>
        <v>0</v>
      </c>
      <c r="I53" s="50">
        <f>IF('Cub6'!T92&gt;=1,"X",0)</f>
        <v>0</v>
      </c>
      <c r="J53" s="50">
        <f>IF('Cub7'!T92&gt;=1,"X",0)</f>
        <v>0</v>
      </c>
      <c r="K53" s="50">
        <f>IF('Cub8'!T92&gt;=1,"X",0)</f>
        <v>0</v>
      </c>
      <c r="L53" s="50">
        <f>IF('Cub9'!T92&gt;=1,"X",0)</f>
        <v>0</v>
      </c>
      <c r="M53" s="50">
        <f>IF('Cub10'!T92&gt;=1,"X",0)</f>
        <v>0</v>
      </c>
      <c r="N53" s="50">
        <f>IF('Cub11'!T92&gt;=1,"X",0)</f>
        <v>0</v>
      </c>
      <c r="O53" s="50">
        <f>IF('Cub12'!T92&gt;=1,"X",0)</f>
        <v>0</v>
      </c>
      <c r="P53" s="50">
        <f>IF('Cub13'!T92&gt;=1,"X",0)</f>
        <v>0</v>
      </c>
      <c r="Q53" s="50">
        <f>IF('Cub14'!T92&gt;=1,"X",0)</f>
        <v>0</v>
      </c>
      <c r="R53" s="50">
        <f>IF('Cub15'!T92&gt;=1,"X",0)</f>
        <v>0</v>
      </c>
      <c r="S53" s="55"/>
      <c r="T53" s="55"/>
      <c r="U53" s="55"/>
      <c r="V53" s="102"/>
      <c r="W53" s="91"/>
      <c r="X53" s="96"/>
      <c r="Y53" s="8"/>
      <c r="Z53" s="8"/>
      <c r="AA53" s="8"/>
      <c r="AB53" s="8"/>
      <c r="AC53" s="8"/>
    </row>
    <row r="54" spans="1:29">
      <c r="A54" s="91"/>
      <c r="B54" s="51">
        <v>13</v>
      </c>
      <c r="C54" s="119" t="s">
        <v>101</v>
      </c>
      <c r="D54" s="50">
        <f>IF('Cub1'!T94&gt;=1,"X",0)</f>
        <v>0</v>
      </c>
      <c r="E54" s="50">
        <f>IF('Cub2'!T94&gt;=1,"X",0)</f>
        <v>0</v>
      </c>
      <c r="F54" s="50">
        <f>IF('Cub3'!T94&gt;=1,"X",0)</f>
        <v>0</v>
      </c>
      <c r="G54" s="50">
        <f>IF('Cub4'!T94&gt;=1,"X",0)</f>
        <v>0</v>
      </c>
      <c r="H54" s="50">
        <f>IF('Cub5'!T94&gt;=1,"X",0)</f>
        <v>0</v>
      </c>
      <c r="I54" s="50">
        <f>IF('Cub6'!T94&gt;=1,"X",0)</f>
        <v>0</v>
      </c>
      <c r="J54" s="50">
        <f>IF('Cub7'!T94&gt;=1,"X",0)</f>
        <v>0</v>
      </c>
      <c r="K54" s="50">
        <f>IF('Cub8'!T94&gt;=1,"X",0)</f>
        <v>0</v>
      </c>
      <c r="L54" s="50">
        <f>IF('Cub9'!T94&gt;=1,"X",0)</f>
        <v>0</v>
      </c>
      <c r="M54" s="50">
        <f>IF('Cub10'!T94&gt;=1,"X",0)</f>
        <v>0</v>
      </c>
      <c r="N54" s="50">
        <f>IF('Cub11'!T94&gt;=1,"X",0)</f>
        <v>0</v>
      </c>
      <c r="O54" s="50">
        <f>IF('Cub12'!T94&gt;=1,"X",0)</f>
        <v>0</v>
      </c>
      <c r="P54" s="50">
        <f>IF('Cub13'!T94&gt;=1,"X",0)</f>
        <v>0</v>
      </c>
      <c r="Q54" s="50">
        <f>IF('Cub14'!T94&gt;=1,"X",0)</f>
        <v>0</v>
      </c>
      <c r="R54" s="50">
        <f>IF('Cub15'!T94&gt;=1,"X",0)</f>
        <v>0</v>
      </c>
      <c r="S54" s="55"/>
      <c r="T54" s="55"/>
      <c r="U54" s="55"/>
      <c r="V54" s="102"/>
      <c r="W54" s="91"/>
      <c r="X54" s="96"/>
      <c r="Y54" s="8"/>
      <c r="Z54" s="8"/>
      <c r="AA54" s="8"/>
      <c r="AB54" s="8"/>
      <c r="AC54" s="8"/>
    </row>
    <row r="55" spans="1:29">
      <c r="A55" s="91"/>
      <c r="B55" s="120">
        <v>14</v>
      </c>
      <c r="C55" s="121" t="s">
        <v>102</v>
      </c>
      <c r="D55" s="50">
        <f>IF('Cub1'!T96&gt;=1,"X",0)</f>
        <v>0</v>
      </c>
      <c r="E55" s="50">
        <f>IF('Cub2'!T96&gt;=1,"X",0)</f>
        <v>0</v>
      </c>
      <c r="F55" s="50">
        <f>IF('Cub3'!T96&gt;=1,"X",0)</f>
        <v>0</v>
      </c>
      <c r="G55" s="50">
        <f>IF('Cub4'!T96&gt;=1,"X",0)</f>
        <v>0</v>
      </c>
      <c r="H55" s="50">
        <f>IF('Cub5'!T96&gt;=1,"X",0)</f>
        <v>0</v>
      </c>
      <c r="I55" s="50">
        <f>IF('Cub6'!T96&gt;=1,"X",0)</f>
        <v>0</v>
      </c>
      <c r="J55" s="50">
        <f>IF('Cub7'!T96&gt;=1,"X",0)</f>
        <v>0</v>
      </c>
      <c r="K55" s="50">
        <f>IF('Cub8'!T96&gt;=1,"X",0)</f>
        <v>0</v>
      </c>
      <c r="L55" s="50">
        <f>IF('Cub9'!T96&gt;=1,"X",0)</f>
        <v>0</v>
      </c>
      <c r="M55" s="50">
        <f>IF('Cub10'!T96&gt;=1,"X",0)</f>
        <v>0</v>
      </c>
      <c r="N55" s="50">
        <f>IF('Cub11'!T96&gt;=1,"X",0)</f>
        <v>0</v>
      </c>
      <c r="O55" s="50">
        <f>IF('Cub12'!T96&gt;=1,"X",0)</f>
        <v>0</v>
      </c>
      <c r="P55" s="50">
        <f>IF('Cub13'!T96&gt;=1,"X",0)</f>
        <v>0</v>
      </c>
      <c r="Q55" s="50">
        <f>IF('Cub14'!T96&gt;=1,"X",0)</f>
        <v>0</v>
      </c>
      <c r="R55" s="50">
        <f>IF('Cub15'!T96&gt;=1,"X",0)</f>
        <v>0</v>
      </c>
      <c r="S55" s="55"/>
      <c r="T55" s="55"/>
      <c r="U55" s="55"/>
      <c r="V55" s="102"/>
      <c r="W55" s="91"/>
      <c r="X55" s="96"/>
      <c r="Y55" s="8"/>
      <c r="Z55" s="8"/>
      <c r="AA55" s="8"/>
      <c r="AB55" s="8"/>
      <c r="AC55" s="8"/>
    </row>
    <row r="56" spans="1:29">
      <c r="A56" s="91"/>
      <c r="B56" s="51">
        <v>15</v>
      </c>
      <c r="C56" s="119" t="s">
        <v>103</v>
      </c>
      <c r="D56" s="50">
        <f>IF('Cub1'!T98&gt;=1,"X",0)</f>
        <v>0</v>
      </c>
      <c r="E56" s="50">
        <f>IF('Cub2'!T98&gt;=1,"X",0)</f>
        <v>0</v>
      </c>
      <c r="F56" s="50">
        <f>IF('Cub3'!T98&gt;=1,"X",0)</f>
        <v>0</v>
      </c>
      <c r="G56" s="50">
        <f>IF('Cub4'!T98&gt;=1,"X",0)</f>
        <v>0</v>
      </c>
      <c r="H56" s="50">
        <f>IF('Cub5'!T98&gt;=1,"X",0)</f>
        <v>0</v>
      </c>
      <c r="I56" s="50">
        <f>IF('Cub6'!T98&gt;=1,"X",0)</f>
        <v>0</v>
      </c>
      <c r="J56" s="50">
        <f>IF('Cub7'!T98&gt;=1,"X",0)</f>
        <v>0</v>
      </c>
      <c r="K56" s="50">
        <f>IF('Cub8'!T98&gt;=1,"X",0)</f>
        <v>0</v>
      </c>
      <c r="L56" s="50">
        <f>IF('Cub9'!T98&gt;=1,"X",0)</f>
        <v>0</v>
      </c>
      <c r="M56" s="50">
        <f>IF('Cub10'!T98&gt;=1,"X",0)</f>
        <v>0</v>
      </c>
      <c r="N56" s="50">
        <f>IF('Cub11'!T98&gt;=1,"X",0)</f>
        <v>0</v>
      </c>
      <c r="O56" s="50">
        <f>IF('Cub12'!T98&gt;=1,"X",0)</f>
        <v>0</v>
      </c>
      <c r="P56" s="50">
        <f>IF('Cub13'!T98&gt;=1,"X",0)</f>
        <v>0</v>
      </c>
      <c r="Q56" s="50">
        <f>IF('Cub14'!T98&gt;=1,"X",0)</f>
        <v>0</v>
      </c>
      <c r="R56" s="50">
        <f>IF('Cub15'!T98&gt;=1,"X",0)</f>
        <v>0</v>
      </c>
      <c r="S56" s="55"/>
      <c r="T56" s="55"/>
      <c r="U56" s="55"/>
      <c r="V56" s="102"/>
      <c r="W56" s="91"/>
      <c r="X56" s="96"/>
      <c r="Y56" s="8"/>
      <c r="Z56" s="8"/>
      <c r="AA56" s="8"/>
      <c r="AB56" s="8"/>
      <c r="AC56" s="8"/>
    </row>
    <row r="57" spans="1:29">
      <c r="A57" s="91"/>
      <c r="B57" s="51">
        <v>16</v>
      </c>
      <c r="C57" s="119" t="s">
        <v>104</v>
      </c>
      <c r="D57" s="50">
        <f>IF('Cub1'!T100&gt;=1,"X",0)</f>
        <v>0</v>
      </c>
      <c r="E57" s="50">
        <f>IF('Cub2'!T100&gt;=1,"X",0)</f>
        <v>0</v>
      </c>
      <c r="F57" s="50">
        <f>IF('Cub3'!T100&gt;=1,"X",0)</f>
        <v>0</v>
      </c>
      <c r="G57" s="50">
        <f>IF('Cub4'!T100&gt;=1,"X",0)</f>
        <v>0</v>
      </c>
      <c r="H57" s="50">
        <f>IF('Cub5'!T100&gt;=1,"X",0)</f>
        <v>0</v>
      </c>
      <c r="I57" s="50">
        <f>IF('Cub6'!T100&gt;=1,"X",0)</f>
        <v>0</v>
      </c>
      <c r="J57" s="50">
        <f>IF('Cub7'!T100&gt;=1,"X",0)</f>
        <v>0</v>
      </c>
      <c r="K57" s="50">
        <f>IF('Cub8'!T100&gt;=1,"X",0)</f>
        <v>0</v>
      </c>
      <c r="L57" s="50">
        <f>IF('Cub9'!T100&gt;=1,"X",0)</f>
        <v>0</v>
      </c>
      <c r="M57" s="50">
        <f>IF('Cub10'!T100&gt;=1,"X",0)</f>
        <v>0</v>
      </c>
      <c r="N57" s="50">
        <f>IF('Cub11'!T100&gt;=1,"X",0)</f>
        <v>0</v>
      </c>
      <c r="O57" s="50">
        <f>IF('Cub12'!T100&gt;=1,"X",0)</f>
        <v>0</v>
      </c>
      <c r="P57" s="50">
        <f>IF('Cub13'!T100&gt;=1,"X",0)</f>
        <v>0</v>
      </c>
      <c r="Q57" s="50">
        <f>IF('Cub14'!T100&gt;=1,"X",0)</f>
        <v>0</v>
      </c>
      <c r="R57" s="50">
        <f>IF('Cub15'!T100&gt;=1,"X",0)</f>
        <v>0</v>
      </c>
      <c r="S57" s="55"/>
      <c r="T57" s="55"/>
      <c r="U57" s="55"/>
      <c r="V57" s="102"/>
      <c r="W57" s="91"/>
      <c r="X57" s="96"/>
      <c r="Y57" s="8"/>
      <c r="Z57" s="8"/>
      <c r="AA57" s="8"/>
      <c r="AB57" s="8"/>
      <c r="AC57" s="8"/>
    </row>
    <row r="58" spans="1:29">
      <c r="A58" s="91"/>
      <c r="B58" s="51">
        <v>17</v>
      </c>
      <c r="C58" s="119" t="s">
        <v>105</v>
      </c>
      <c r="D58" s="50">
        <f>IF('Cub1'!T102&gt;=1,"X",0)</f>
        <v>0</v>
      </c>
      <c r="E58" s="50">
        <f>IF('Cub2'!T102&gt;=1,"X",0)</f>
        <v>0</v>
      </c>
      <c r="F58" s="50">
        <f>IF('Cub3'!T102&gt;=1,"X",0)</f>
        <v>0</v>
      </c>
      <c r="G58" s="50">
        <f>IF('Cub4'!T102&gt;=1,"X",0)</f>
        <v>0</v>
      </c>
      <c r="H58" s="50">
        <f>IF('Cub5'!T102&gt;=1,"X",0)</f>
        <v>0</v>
      </c>
      <c r="I58" s="50">
        <f>IF('Cub6'!T102&gt;=1,"X",0)</f>
        <v>0</v>
      </c>
      <c r="J58" s="50">
        <f>IF('Cub7'!T102&gt;=1,"X",0)</f>
        <v>0</v>
      </c>
      <c r="K58" s="50">
        <f>IF('Cub8'!T102&gt;=1,"X",0)</f>
        <v>0</v>
      </c>
      <c r="L58" s="50">
        <f>IF('Cub9'!T102&gt;=1,"X",0)</f>
        <v>0</v>
      </c>
      <c r="M58" s="50">
        <f>IF('Cub10'!T102&gt;=1,"X",0)</f>
        <v>0</v>
      </c>
      <c r="N58" s="50">
        <f>IF('Cub11'!T102&gt;=1,"X",0)</f>
        <v>0</v>
      </c>
      <c r="O58" s="50">
        <f>IF('Cub12'!T102&gt;=1,"X",0)</f>
        <v>0</v>
      </c>
      <c r="P58" s="50">
        <f>IF('Cub13'!T102&gt;=1,"X",0)</f>
        <v>0</v>
      </c>
      <c r="Q58" s="50">
        <f>IF('Cub14'!T102&gt;=1,"X",0)</f>
        <v>0</v>
      </c>
      <c r="R58" s="50">
        <f>IF('Cub15'!T102&gt;=1,"X",0)</f>
        <v>0</v>
      </c>
      <c r="S58" s="55"/>
      <c r="T58" s="55"/>
      <c r="U58" s="55"/>
      <c r="V58" s="102"/>
      <c r="W58" s="91"/>
      <c r="X58" s="96"/>
      <c r="Y58" s="8"/>
      <c r="Z58" s="8"/>
      <c r="AA58" s="8"/>
      <c r="AB58" s="8"/>
      <c r="AC58" s="8"/>
    </row>
    <row r="59" spans="1:29" ht="13.5" thickBot="1">
      <c r="A59" s="91"/>
      <c r="B59" s="51">
        <v>18</v>
      </c>
      <c r="C59" s="119" t="s">
        <v>106</v>
      </c>
      <c r="D59" s="50">
        <f>IF('Cub1'!T104&gt;=1,"X",0)</f>
        <v>0</v>
      </c>
      <c r="E59" s="50">
        <f>IF('Cub2'!T104&gt;=1,"X",0)</f>
        <v>0</v>
      </c>
      <c r="F59" s="50">
        <f>IF('Cub3'!T104&gt;=1,"X",0)</f>
        <v>0</v>
      </c>
      <c r="G59" s="50">
        <f>IF('Cub4'!T104&gt;=1,"X",0)</f>
        <v>0</v>
      </c>
      <c r="H59" s="50">
        <f>IF('Cub5'!T104&gt;=1,"X",0)</f>
        <v>0</v>
      </c>
      <c r="I59" s="50">
        <f>IF('Cub6'!T104&gt;=1,"X",0)</f>
        <v>0</v>
      </c>
      <c r="J59" s="50">
        <f>IF('Cub7'!T104&gt;=1,"X",0)</f>
        <v>0</v>
      </c>
      <c r="K59" s="50">
        <f>IF('Cub8'!T104&gt;=1,"X",0)</f>
        <v>0</v>
      </c>
      <c r="L59" s="50">
        <f>IF('Cub9'!T104&gt;=1,"X",0)</f>
        <v>0</v>
      </c>
      <c r="M59" s="50">
        <f>IF('Cub10'!T104&gt;=1,"X",0)</f>
        <v>0</v>
      </c>
      <c r="N59" s="50">
        <f>IF('Cub11'!T104&gt;=1,"X",0)</f>
        <v>0</v>
      </c>
      <c r="O59" s="50">
        <f>IF('Cub12'!T104&gt;=1,"X",0)</f>
        <v>0</v>
      </c>
      <c r="P59" s="50">
        <f>IF('Cub13'!T104&gt;=1,"X",0)</f>
        <v>0</v>
      </c>
      <c r="Q59" s="50">
        <f>IF('Cub14'!T104&gt;=1,"X",0)</f>
        <v>0</v>
      </c>
      <c r="R59" s="50">
        <f>IF('Cub15'!T104&gt;=1,"X",0)</f>
        <v>0</v>
      </c>
      <c r="S59" s="55"/>
      <c r="T59" s="55"/>
      <c r="U59" s="55"/>
      <c r="V59" s="102"/>
      <c r="W59" s="91"/>
      <c r="X59" s="96"/>
      <c r="Y59" s="8"/>
      <c r="Z59" s="8"/>
      <c r="AA59" s="8"/>
      <c r="AB59" s="8"/>
      <c r="AC59" s="8"/>
    </row>
    <row r="60" spans="1:29" ht="14.25" thickTop="1" thickBot="1">
      <c r="A60" s="91"/>
      <c r="B60" s="115"/>
      <c r="C60" s="232" t="s">
        <v>229</v>
      </c>
      <c r="D60" s="108">
        <f>'Cub1'!C106</f>
        <v>0</v>
      </c>
      <c r="E60" s="108">
        <f>'Cub2'!C106</f>
        <v>0</v>
      </c>
      <c r="F60" s="108">
        <f>'Cub3'!C106</f>
        <v>0</v>
      </c>
      <c r="G60" s="108">
        <f>'Cub4'!C106</f>
        <v>0</v>
      </c>
      <c r="H60" s="108">
        <f>'Cub5'!C106</f>
        <v>0</v>
      </c>
      <c r="I60" s="108">
        <f>'Cub6'!C106</f>
        <v>0</v>
      </c>
      <c r="J60" s="108">
        <f>'Cub7'!C106</f>
        <v>0</v>
      </c>
      <c r="K60" s="108">
        <f>'Cub8'!C106</f>
        <v>0</v>
      </c>
      <c r="L60" s="108">
        <f>'Cub9'!C106</f>
        <v>0</v>
      </c>
      <c r="M60" s="108">
        <f>'Cub10'!C106</f>
        <v>0</v>
      </c>
      <c r="N60" s="108">
        <f>'Cub11'!C106</f>
        <v>0</v>
      </c>
      <c r="O60" s="108">
        <f>'Cub12'!C106</f>
        <v>0</v>
      </c>
      <c r="P60" s="108">
        <f>'Cub13'!C106</f>
        <v>0</v>
      </c>
      <c r="Q60" s="108">
        <f>'Cub14'!C106</f>
        <v>0</v>
      </c>
      <c r="R60" s="108">
        <f>'Cub15'!C106</f>
        <v>0</v>
      </c>
      <c r="S60" s="55"/>
      <c r="T60" s="55"/>
      <c r="U60" s="55"/>
      <c r="V60" s="102"/>
      <c r="W60" s="91"/>
      <c r="X60" s="96"/>
      <c r="Y60" s="8"/>
      <c r="Z60" s="8"/>
      <c r="AA60" s="8"/>
      <c r="AB60" s="8"/>
      <c r="AC60" s="8"/>
    </row>
    <row r="61" spans="1:29" ht="14.25" thickTop="1" thickBot="1">
      <c r="A61" s="91"/>
      <c r="B61" s="115"/>
      <c r="C61" s="232" t="s">
        <v>230</v>
      </c>
      <c r="D61" s="108">
        <f>'Cub1'!C107</f>
        <v>0</v>
      </c>
      <c r="E61" s="108">
        <f>'Cub2'!C107</f>
        <v>0</v>
      </c>
      <c r="F61" s="108">
        <f>'Cub3'!C107</f>
        <v>0</v>
      </c>
      <c r="G61" s="108">
        <f>'Cub4'!C107</f>
        <v>0</v>
      </c>
      <c r="H61" s="108">
        <f>'Cub5'!C107</f>
        <v>0</v>
      </c>
      <c r="I61" s="108">
        <f>'Cub6'!C107</f>
        <v>0</v>
      </c>
      <c r="J61" s="108">
        <f>'Cub7'!C107</f>
        <v>0</v>
      </c>
      <c r="K61" s="108">
        <f>'Cub8'!C107</f>
        <v>0</v>
      </c>
      <c r="L61" s="108">
        <f>'Cub9'!C107</f>
        <v>0</v>
      </c>
      <c r="M61" s="108">
        <f>'Cub10'!C107</f>
        <v>0</v>
      </c>
      <c r="N61" s="108">
        <f>'Cub11'!C107</f>
        <v>0</v>
      </c>
      <c r="O61" s="108">
        <f>'Cub12'!C107</f>
        <v>0</v>
      </c>
      <c r="P61" s="108">
        <f>'Cub13'!C107</f>
        <v>0</v>
      </c>
      <c r="Q61" s="108">
        <f>'Cub14'!C107</f>
        <v>0</v>
      </c>
      <c r="R61" s="108">
        <f>'Cub15'!C107</f>
        <v>0</v>
      </c>
      <c r="S61" s="55"/>
      <c r="T61" s="55"/>
      <c r="U61" s="55"/>
      <c r="V61" s="102"/>
      <c r="W61" s="91"/>
      <c r="X61" s="96"/>
      <c r="Y61" s="8"/>
      <c r="Z61" s="8"/>
      <c r="AA61" s="8"/>
      <c r="AB61" s="8"/>
      <c r="AC61" s="8"/>
    </row>
    <row r="62" spans="1:29" ht="14.25" thickTop="1" thickBot="1">
      <c r="A62" s="91"/>
      <c r="B62" s="122"/>
      <c r="C62" s="123"/>
      <c r="D62" s="122"/>
      <c r="E62" s="122"/>
      <c r="F62" s="122"/>
      <c r="G62" s="122"/>
      <c r="H62" s="122"/>
      <c r="I62" s="122"/>
      <c r="J62" s="122"/>
      <c r="K62" s="122"/>
      <c r="L62" s="122"/>
      <c r="M62" s="122"/>
      <c r="N62" s="122"/>
      <c r="O62" s="122"/>
      <c r="P62" s="122"/>
      <c r="Q62" s="122"/>
      <c r="R62" s="122"/>
      <c r="S62" s="55"/>
      <c r="T62" s="55"/>
      <c r="U62" s="55"/>
      <c r="V62" s="102"/>
      <c r="W62" s="91"/>
      <c r="X62" s="96"/>
      <c r="Y62" s="8"/>
      <c r="Z62" s="8"/>
      <c r="AA62" s="8"/>
      <c r="AB62" s="8"/>
      <c r="AC62" s="8"/>
    </row>
    <row r="63" spans="1:29" ht="14.25" thickTop="1" thickBot="1">
      <c r="A63" s="91"/>
      <c r="B63" s="126"/>
      <c r="C63" s="107" t="s">
        <v>114</v>
      </c>
      <c r="D63" s="108">
        <f>'Cub1'!C109</f>
        <v>0</v>
      </c>
      <c r="E63" s="108">
        <f>'Cub2'!C109</f>
        <v>0</v>
      </c>
      <c r="F63" s="108">
        <f>'Cub3'!C109</f>
        <v>0</v>
      </c>
      <c r="G63" s="108">
        <f>'Cub4'!C109</f>
        <v>0</v>
      </c>
      <c r="H63" s="108">
        <f>'Cub5'!C109</f>
        <v>0</v>
      </c>
      <c r="I63" s="108">
        <f>'Cub6'!C109</f>
        <v>0</v>
      </c>
      <c r="J63" s="108">
        <f>'Cub7'!C109</f>
        <v>0</v>
      </c>
      <c r="K63" s="108">
        <f>'Cub8'!C109</f>
        <v>0</v>
      </c>
      <c r="L63" s="108">
        <f>'Cub9'!C109</f>
        <v>0</v>
      </c>
      <c r="M63" s="108">
        <f>'Cub10'!C109</f>
        <v>0</v>
      </c>
      <c r="N63" s="108">
        <f>'Cub11'!C109</f>
        <v>0</v>
      </c>
      <c r="O63" s="116">
        <f>'Cub12'!C109</f>
        <v>0</v>
      </c>
      <c r="P63" s="116">
        <f>'Cub13'!C109</f>
        <v>0</v>
      </c>
      <c r="Q63" s="108">
        <f>'Cub14'!C109</f>
        <v>0</v>
      </c>
      <c r="R63" s="109">
        <f>'Cub15'!C109</f>
        <v>0</v>
      </c>
      <c r="S63" s="55"/>
      <c r="T63" s="55"/>
      <c r="U63" s="55"/>
      <c r="V63" s="102"/>
      <c r="W63" s="91"/>
      <c r="X63" s="96"/>
      <c r="Y63" s="8"/>
      <c r="Z63" s="8"/>
      <c r="AA63" s="8"/>
      <c r="AB63" s="8"/>
      <c r="AC63" s="8"/>
    </row>
    <row r="64" spans="1:29" s="214" customFormat="1" ht="14.25" thickTop="1" thickBot="1">
      <c r="A64" s="91"/>
      <c r="B64" s="126"/>
      <c r="C64" s="232" t="s">
        <v>228</v>
      </c>
      <c r="D64" s="108">
        <f>'Cub1'!C110</f>
        <v>0</v>
      </c>
      <c r="E64" s="108">
        <f>'Cub2'!C110</f>
        <v>0</v>
      </c>
      <c r="F64" s="108">
        <f>'Cub3'!C110</f>
        <v>0</v>
      </c>
      <c r="G64" s="108">
        <f>'Cub4'!C110</f>
        <v>0</v>
      </c>
      <c r="H64" s="108">
        <f>'Cub5'!C110</f>
        <v>0</v>
      </c>
      <c r="I64" s="108">
        <f>'Cub6'!C110</f>
        <v>0</v>
      </c>
      <c r="J64" s="108">
        <f>'Cub7'!C110</f>
        <v>0</v>
      </c>
      <c r="K64" s="108">
        <f>'Cub8'!C110</f>
        <v>0</v>
      </c>
      <c r="L64" s="108">
        <f>'Cub9'!C110</f>
        <v>0</v>
      </c>
      <c r="M64" s="108">
        <f>'Cub10'!C110</f>
        <v>0</v>
      </c>
      <c r="N64" s="108">
        <f>'Cub11'!C110</f>
        <v>0</v>
      </c>
      <c r="O64" s="116">
        <f>'Cub12'!C110</f>
        <v>0</v>
      </c>
      <c r="P64" s="116">
        <f>'Cub13'!C110</f>
        <v>0</v>
      </c>
      <c r="Q64" s="108">
        <f>'Cub14'!C110</f>
        <v>0</v>
      </c>
      <c r="R64" s="109">
        <f>'Cub15'!C110</f>
        <v>0</v>
      </c>
      <c r="S64" s="55"/>
      <c r="T64" s="55"/>
      <c r="U64" s="55"/>
      <c r="V64" s="96"/>
      <c r="W64" s="91"/>
      <c r="X64" s="313" t="s">
        <v>258</v>
      </c>
      <c r="Y64" s="8"/>
      <c r="Z64" s="8"/>
      <c r="AA64" s="8"/>
      <c r="AB64" s="8"/>
      <c r="AC64" s="8"/>
    </row>
    <row r="65" spans="1:29" ht="13.5" thickTop="1">
      <c r="A65" s="91"/>
      <c r="B65" s="55"/>
      <c r="C65" s="125"/>
      <c r="D65" s="55"/>
      <c r="E65" s="55"/>
      <c r="F65" s="55"/>
      <c r="G65" s="55"/>
      <c r="H65" s="55"/>
      <c r="I65" s="55"/>
      <c r="J65" s="55"/>
      <c r="K65" s="55"/>
      <c r="L65" s="55"/>
      <c r="M65" s="55"/>
      <c r="N65" s="55"/>
      <c r="O65" s="55"/>
      <c r="P65" s="55"/>
      <c r="Q65" s="55"/>
      <c r="R65" s="55"/>
      <c r="S65" s="102"/>
      <c r="T65" s="102"/>
      <c r="U65" s="102"/>
      <c r="V65" s="96"/>
      <c r="W65" s="91"/>
      <c r="X65" s="313" t="s">
        <v>327</v>
      </c>
      <c r="Y65" s="8"/>
      <c r="Z65" s="8"/>
      <c r="AA65" s="8"/>
      <c r="AB65" s="8"/>
      <c r="AC65" s="8"/>
    </row>
    <row r="66" spans="1:29">
      <c r="A66" s="91"/>
      <c r="B66" s="288" t="s">
        <v>306</v>
      </c>
      <c r="C66" s="289"/>
      <c r="D66" s="195"/>
      <c r="E66" s="159"/>
      <c r="F66" s="159"/>
      <c r="G66" s="159"/>
      <c r="H66" s="159"/>
      <c r="I66" s="159"/>
      <c r="J66" s="159"/>
      <c r="K66" s="159"/>
      <c r="L66" s="159"/>
      <c r="M66" s="159"/>
      <c r="N66" s="159"/>
      <c r="O66" s="159"/>
      <c r="P66" s="159"/>
      <c r="Q66" s="159"/>
      <c r="R66" s="160"/>
      <c r="S66" s="102"/>
      <c r="T66" s="102"/>
      <c r="U66" s="102"/>
      <c r="V66" s="91"/>
      <c r="W66" s="91"/>
      <c r="X66" s="119" t="s">
        <v>297</v>
      </c>
      <c r="Y66" s="214"/>
      <c r="Z66" s="8"/>
      <c r="AA66" s="8"/>
      <c r="AB66" s="8"/>
      <c r="AC66" s="8"/>
    </row>
    <row r="67" spans="1:29">
      <c r="A67" s="91"/>
      <c r="B67" s="50">
        <v>1</v>
      </c>
      <c r="C67" s="49" t="s">
        <v>288</v>
      </c>
      <c r="D67" s="50" t="str">
        <f>IF(DenRoster!F10="","No",(IF(C2&gt;=DenRoster!G10,(IF(D64="X","Yes","No")),"No")))</f>
        <v>No</v>
      </c>
      <c r="E67" s="50" t="str">
        <f>IF(DenRoster!F12="","No",(IF(C2&gt;=DenRoster!G12,(IF(E64="X","Yes","No")),"No")))</f>
        <v>No</v>
      </c>
      <c r="F67" s="50" t="str">
        <f>IF(DenRoster!F14="","No",(IF(C2&gt;=DenRoster!G14,(IF(F64="X","Yes","No")),"No")))</f>
        <v>No</v>
      </c>
      <c r="G67" s="50" t="str">
        <f>IF(DenRoster!F16="","No",(IF(C2&gt;=DenRoster!G16,(IF(G64="X","Yes","No")),"No")))</f>
        <v>No</v>
      </c>
      <c r="H67" s="50" t="str">
        <f>IF(DenRoster!F18="","No",(IF(C2&gt;=DenRoster!G18,(IF(H64="X","Yes","No")),"No")))</f>
        <v>No</v>
      </c>
      <c r="I67" s="50" t="str">
        <f>IF(DenRoster!F20="","No",(IF(C2&gt;=DenRoster!G20,(IF(I64="X","Yes","No")),"No")))</f>
        <v>No</v>
      </c>
      <c r="J67" s="50" t="str">
        <f>IF(DenRoster!F22="","No",(IF(C2&gt;=DenRoster!G22,(IF(J64="X","Yes","No")),"No")))</f>
        <v>No</v>
      </c>
      <c r="K67" s="50" t="str">
        <f>IF(DenRoster!F24="","No",(IF(C2&gt;=DenRoster!G24,(IF(K64="X","Yes","No")),"No")))</f>
        <v>No</v>
      </c>
      <c r="L67" s="50" t="str">
        <f>IF(DenRoster!F26="","No",(IF(C2&gt;=DenRoster!G26,(IF(L64="X","Yes","No")),"No")))</f>
        <v>No</v>
      </c>
      <c r="M67" s="50" t="str">
        <f>IF(DenRoster!F28="","No",(IF(C2&gt;=DenRoster!G28,(IF(M64="X","Yes","No")),"No")))</f>
        <v>No</v>
      </c>
      <c r="N67" s="50" t="str">
        <f>IF(DenRoster!F30="","No",(IF(C2&gt;=DenRoster!G30,(IF(N64="X","Yes","No")),"No")))</f>
        <v>No</v>
      </c>
      <c r="O67" s="50" t="str">
        <f>IF(DenRoster!F32="","No",(IF(C2&gt;=DenRoster!G32,(IF(O64="X","Yes","No")),"No")))</f>
        <v>No</v>
      </c>
      <c r="P67" s="50" t="str">
        <f>IF(DenRoster!F34="","No",(IF(C2&gt;=DenRoster!G34,(IF(P64="X","Yes","No")),"No")))</f>
        <v>No</v>
      </c>
      <c r="Q67" s="50" t="str">
        <f>IF(DenRoster!F36="","No",(IF(C2&gt;=DenRoster!G36,(IF(Q64="X","Yes","No")),"No")))</f>
        <v>No</v>
      </c>
      <c r="R67" s="50" t="str">
        <f>IF(DenRoster!F38="","No",(IF(C2&gt;=DenRoster!G38,(IF(R64="X","Yes","No")),"No")))</f>
        <v>No</v>
      </c>
      <c r="S67" s="102"/>
      <c r="T67" s="102"/>
      <c r="U67" s="102"/>
      <c r="V67" s="91"/>
      <c r="W67" s="91"/>
      <c r="X67" s="49" t="s">
        <v>293</v>
      </c>
      <c r="Y67" s="214"/>
      <c r="Z67" s="8"/>
      <c r="AA67" s="8"/>
      <c r="AB67" s="8"/>
      <c r="AC67" s="8"/>
    </row>
    <row r="68" spans="1:29">
      <c r="A68" s="91"/>
      <c r="B68" s="50">
        <v>2</v>
      </c>
      <c r="C68" s="49" t="s">
        <v>289</v>
      </c>
      <c r="D68" s="50" t="str">
        <f>IF(DenRoster!F10="","No",IF(C2&gt;=DenRoster!H10,"Yes","No"))</f>
        <v>No</v>
      </c>
      <c r="E68" s="50" t="str">
        <f>IF(DenRoster!F12="","No",IF(C2&gt;=DenRoster!H12,"Yes","No"))</f>
        <v>No</v>
      </c>
      <c r="F68" s="50" t="str">
        <f>IF(DenRoster!F14="","No",IF(C2&gt;=DenRoster!H14,"Yes","No"))</f>
        <v>No</v>
      </c>
      <c r="G68" s="50" t="str">
        <f>IF(DenRoster!F16="","No",IF(C2&gt;=DenRoster!H16,"Yes","No"))</f>
        <v>No</v>
      </c>
      <c r="H68" s="50" t="str">
        <f>IF(DenRoster!F18="","No",IF(C2&gt;=DenRoster!H18,"Yes","No"))</f>
        <v>No</v>
      </c>
      <c r="I68" s="50" t="str">
        <f>IF(DenRoster!F20="","No",IF(C2&gt;=DenRoster!H20,"Yes","No"))</f>
        <v>No</v>
      </c>
      <c r="J68" s="50" t="str">
        <f>IF(DenRoster!F22="","No",IF(C2&gt;=DenRoster!H22,"Yes","No"))</f>
        <v>No</v>
      </c>
      <c r="K68" s="50" t="str">
        <f>IF(DenRoster!F24="","No",IF(C2&gt;=DenRoster!H24,"Yes","No"))</f>
        <v>No</v>
      </c>
      <c r="L68" s="50" t="str">
        <f>IF(DenRoster!F26="","No",IF(C2&gt;=DenRoster!H26,"Yes","No"))</f>
        <v>No</v>
      </c>
      <c r="M68" s="50" t="str">
        <f>IF(DenRoster!F28="","No",IF(C2&gt;=DenRoster!H28,"Yes","No"))</f>
        <v>No</v>
      </c>
      <c r="N68" s="50" t="str">
        <f>IF(DenRoster!F30="","No",IF(C2&gt;=DenRoster!H30,"Yes","No"))</f>
        <v>No</v>
      </c>
      <c r="O68" s="50" t="str">
        <f>IF(DenRoster!F32="","No",IF(C2&gt;=DenRoster!H32,"Yes","No"))</f>
        <v>No</v>
      </c>
      <c r="P68" s="50" t="str">
        <f>IF(DenRoster!F34="","No",IF(C2&gt;=DenRoster!H34,"Yes","No"))</f>
        <v>No</v>
      </c>
      <c r="Q68" s="50" t="str">
        <f>IF(DenRoster!F36="","No",IF(C2&gt;=DenRoster!H36,"Yes","No"))</f>
        <v>No</v>
      </c>
      <c r="R68" s="50" t="str">
        <f>IF(DenRoster!F38="","No",IF(C2&gt;=DenRoster!H38,"Yes","No"))</f>
        <v>No</v>
      </c>
      <c r="S68" s="102"/>
      <c r="T68" s="102"/>
      <c r="U68" s="102"/>
      <c r="V68" s="91"/>
      <c r="W68" s="91"/>
      <c r="X68" s="49" t="s">
        <v>292</v>
      </c>
      <c r="Y68" s="214"/>
      <c r="Z68" s="8"/>
      <c r="AA68" s="8"/>
      <c r="AB68" s="8"/>
      <c r="AC68" s="8"/>
    </row>
    <row r="69" spans="1:29" ht="13.5" thickBot="1">
      <c r="A69" s="91"/>
      <c r="B69" s="51">
        <v>3</v>
      </c>
      <c r="C69" s="119" t="s">
        <v>290</v>
      </c>
      <c r="D69" s="31"/>
      <c r="E69" s="31"/>
      <c r="F69" s="31"/>
      <c r="G69" s="31"/>
      <c r="H69" s="31"/>
      <c r="I69" s="31"/>
      <c r="J69" s="31"/>
      <c r="K69" s="31"/>
      <c r="L69" s="31"/>
      <c r="M69" s="31"/>
      <c r="N69" s="31"/>
      <c r="O69" s="31"/>
      <c r="P69" s="31"/>
      <c r="Q69" s="31"/>
      <c r="R69" s="31"/>
      <c r="S69" s="102"/>
      <c r="T69" s="102"/>
      <c r="U69" s="102"/>
      <c r="V69" s="91"/>
      <c r="W69" s="91"/>
      <c r="X69" s="95"/>
      <c r="Y69" s="214"/>
      <c r="Z69" s="8"/>
      <c r="AA69" s="8"/>
      <c r="AB69" s="8"/>
      <c r="AC69" s="8"/>
    </row>
    <row r="70" spans="1:29" ht="14.25" thickTop="1" thickBot="1">
      <c r="A70" s="91"/>
      <c r="B70" s="126"/>
      <c r="C70" s="232" t="s">
        <v>291</v>
      </c>
      <c r="D70" s="108" t="str">
        <f>IF(D67=$X$67,"Yes",IF(D68=$X$67,"Yes",IF(D69=$X$67,"Yes","No")))</f>
        <v>No</v>
      </c>
      <c r="E70" s="108" t="str">
        <f t="shared" ref="E70:R70" si="1">IF(E67=$X$67,"Yes",IF(E68=$X$67,"Yes",IF(E69=$X$67,"Yes","No")))</f>
        <v>No</v>
      </c>
      <c r="F70" s="108" t="str">
        <f t="shared" si="1"/>
        <v>No</v>
      </c>
      <c r="G70" s="108" t="str">
        <f t="shared" si="1"/>
        <v>No</v>
      </c>
      <c r="H70" s="108" t="str">
        <f t="shared" si="1"/>
        <v>No</v>
      </c>
      <c r="I70" s="108" t="str">
        <f t="shared" si="1"/>
        <v>No</v>
      </c>
      <c r="J70" s="108" t="str">
        <f t="shared" si="1"/>
        <v>No</v>
      </c>
      <c r="K70" s="108" t="str">
        <f t="shared" si="1"/>
        <v>No</v>
      </c>
      <c r="L70" s="108" t="str">
        <f t="shared" si="1"/>
        <v>No</v>
      </c>
      <c r="M70" s="108" t="str">
        <f t="shared" si="1"/>
        <v>No</v>
      </c>
      <c r="N70" s="108" t="str">
        <f t="shared" si="1"/>
        <v>No</v>
      </c>
      <c r="O70" s="108" t="str">
        <f t="shared" si="1"/>
        <v>No</v>
      </c>
      <c r="P70" s="108" t="str">
        <f t="shared" si="1"/>
        <v>No</v>
      </c>
      <c r="Q70" s="108" t="str">
        <f t="shared" si="1"/>
        <v>No</v>
      </c>
      <c r="R70" s="109" t="str">
        <f t="shared" si="1"/>
        <v>No</v>
      </c>
      <c r="S70" s="102"/>
      <c r="T70" s="102"/>
      <c r="U70" s="102"/>
      <c r="V70" s="91"/>
      <c r="W70" s="91"/>
      <c r="X70" s="95"/>
      <c r="Y70" s="214"/>
      <c r="Z70" s="8"/>
      <c r="AA70" s="8"/>
      <c r="AB70" s="8"/>
      <c r="AC70" s="8"/>
    </row>
    <row r="71" spans="1:29" ht="13.5" thickTop="1">
      <c r="A71" s="91"/>
      <c r="B71" s="55"/>
      <c r="C71" s="284"/>
      <c r="D71" s="55"/>
      <c r="E71" s="55"/>
      <c r="F71" s="55"/>
      <c r="G71" s="55"/>
      <c r="H71" s="55"/>
      <c r="I71" s="55"/>
      <c r="J71" s="55"/>
      <c r="K71" s="55"/>
      <c r="L71" s="55"/>
      <c r="M71" s="55"/>
      <c r="N71" s="55"/>
      <c r="O71" s="55"/>
      <c r="P71" s="55"/>
      <c r="Q71" s="55"/>
      <c r="R71" s="55"/>
      <c r="S71" s="102"/>
      <c r="T71" s="102"/>
      <c r="U71" s="102"/>
      <c r="V71" s="91"/>
      <c r="W71" s="91"/>
      <c r="X71" s="91"/>
      <c r="Y71" s="214"/>
      <c r="Z71" s="8"/>
      <c r="AA71" s="8"/>
      <c r="AB71" s="8"/>
      <c r="AC71" s="8"/>
    </row>
    <row r="72" spans="1:29">
      <c r="A72" s="91"/>
      <c r="B72" s="127" t="s">
        <v>14</v>
      </c>
      <c r="C72" s="91"/>
      <c r="D72" s="91"/>
      <c r="E72" s="91"/>
      <c r="F72" s="91"/>
      <c r="G72" s="91"/>
      <c r="H72" s="91"/>
      <c r="I72" s="91"/>
      <c r="J72" s="91"/>
      <c r="K72" s="91"/>
      <c r="L72" s="91"/>
      <c r="M72" s="91"/>
      <c r="N72" s="91"/>
      <c r="O72" s="91"/>
      <c r="P72" s="91"/>
      <c r="Q72" s="91"/>
      <c r="R72" s="91"/>
      <c r="S72" s="102"/>
      <c r="T72" s="102"/>
      <c r="U72" s="102"/>
      <c r="V72" s="91"/>
      <c r="W72" s="91"/>
      <c r="X72" s="91"/>
      <c r="Y72" s="214"/>
      <c r="Z72" s="8"/>
      <c r="AA72" s="8"/>
      <c r="AB72" s="8"/>
      <c r="AC72" s="8"/>
    </row>
    <row r="73" spans="1:29">
      <c r="A73" s="91"/>
      <c r="B73" s="91"/>
      <c r="C73" s="91"/>
      <c r="D73" s="91" t="s">
        <v>15</v>
      </c>
      <c r="E73" s="91"/>
      <c r="F73" s="91"/>
      <c r="G73" s="91"/>
      <c r="H73" s="91"/>
      <c r="I73" s="91"/>
      <c r="J73" s="91"/>
      <c r="K73" s="91"/>
      <c r="L73" s="91"/>
      <c r="M73" s="91"/>
      <c r="N73" s="91"/>
      <c r="O73" s="91"/>
      <c r="P73" s="91"/>
      <c r="Q73" s="91"/>
      <c r="R73" s="91"/>
      <c r="S73" s="110" t="s">
        <v>10</v>
      </c>
      <c r="T73" s="91"/>
      <c r="U73" s="91"/>
      <c r="V73" s="91"/>
      <c r="W73" s="91"/>
      <c r="X73" s="91"/>
      <c r="Y73" s="214"/>
      <c r="Z73" s="8"/>
      <c r="AA73" s="8"/>
      <c r="AB73" s="8"/>
      <c r="AC73" s="8"/>
    </row>
    <row r="74" spans="1:29">
      <c r="A74" s="91"/>
      <c r="B74" s="128" t="s">
        <v>69</v>
      </c>
      <c r="C74" s="128" t="s">
        <v>25</v>
      </c>
      <c r="D74" s="129" t="str">
        <f t="shared" ref="D74:R74" si="2">D2</f>
        <v>First</v>
      </c>
      <c r="E74" s="129" t="str">
        <f t="shared" si="2"/>
        <v>First</v>
      </c>
      <c r="F74" s="129" t="str">
        <f t="shared" si="2"/>
        <v>First</v>
      </c>
      <c r="G74" s="129" t="str">
        <f t="shared" si="2"/>
        <v>First</v>
      </c>
      <c r="H74" s="129" t="str">
        <f t="shared" si="2"/>
        <v>First</v>
      </c>
      <c r="I74" s="129" t="str">
        <f t="shared" si="2"/>
        <v>First</v>
      </c>
      <c r="J74" s="129" t="str">
        <f t="shared" si="2"/>
        <v>First</v>
      </c>
      <c r="K74" s="129" t="str">
        <f t="shared" si="2"/>
        <v>First</v>
      </c>
      <c r="L74" s="129" t="str">
        <f t="shared" si="2"/>
        <v>First</v>
      </c>
      <c r="M74" s="129" t="str">
        <f t="shared" si="2"/>
        <v>First</v>
      </c>
      <c r="N74" s="129" t="str">
        <f t="shared" si="2"/>
        <v>First</v>
      </c>
      <c r="O74" s="130" t="str">
        <f t="shared" si="2"/>
        <v>First</v>
      </c>
      <c r="P74" s="130" t="str">
        <f t="shared" si="2"/>
        <v>First</v>
      </c>
      <c r="Q74" s="130" t="str">
        <f t="shared" si="2"/>
        <v>First</v>
      </c>
      <c r="R74" s="130" t="str">
        <f t="shared" si="2"/>
        <v>First</v>
      </c>
      <c r="S74" s="129" t="s">
        <v>25</v>
      </c>
      <c r="T74" s="129" t="s">
        <v>69</v>
      </c>
      <c r="U74" s="129" t="s">
        <v>70</v>
      </c>
      <c r="V74" s="129" t="s">
        <v>71</v>
      </c>
      <c r="W74" s="91"/>
      <c r="X74" s="95"/>
      <c r="Y74" s="8"/>
      <c r="Z74" s="8"/>
      <c r="AA74" s="8"/>
      <c r="AB74" s="8"/>
      <c r="AC74" s="8"/>
    </row>
    <row r="75" spans="1:29">
      <c r="A75" s="91"/>
      <c r="B75" s="5"/>
      <c r="C75" s="13"/>
      <c r="D75" s="11"/>
      <c r="E75" s="11"/>
      <c r="F75" s="11"/>
      <c r="G75" s="11"/>
      <c r="H75" s="11"/>
      <c r="I75" s="11"/>
      <c r="J75" s="11"/>
      <c r="K75" s="11"/>
      <c r="L75" s="11"/>
      <c r="M75" s="11"/>
      <c r="N75" s="11"/>
      <c r="O75" s="11"/>
      <c r="P75" s="11"/>
      <c r="Q75" s="11"/>
      <c r="R75" s="11"/>
      <c r="S75" s="131">
        <f>C75</f>
        <v>0</v>
      </c>
      <c r="T75" s="50">
        <f>B75</f>
        <v>0</v>
      </c>
      <c r="U75" s="12"/>
      <c r="V75" s="12"/>
      <c r="W75" s="91"/>
      <c r="X75" s="95"/>
      <c r="Y75" s="8"/>
      <c r="Z75" s="8"/>
      <c r="AA75" s="8"/>
      <c r="AB75" s="8"/>
      <c r="AC75" s="8"/>
    </row>
    <row r="76" spans="1:29">
      <c r="A76" s="91"/>
      <c r="B76" s="5"/>
      <c r="C76" s="13"/>
      <c r="D76" s="11"/>
      <c r="E76" s="11"/>
      <c r="F76" s="11"/>
      <c r="G76" s="11"/>
      <c r="H76" s="11"/>
      <c r="I76" s="11"/>
      <c r="J76" s="11"/>
      <c r="K76" s="11"/>
      <c r="L76" s="11"/>
      <c r="M76" s="11"/>
      <c r="N76" s="11"/>
      <c r="O76" s="11"/>
      <c r="P76" s="11"/>
      <c r="Q76" s="11"/>
      <c r="R76" s="11"/>
      <c r="S76" s="131">
        <f t="shared" ref="S76:S139" si="3">C76</f>
        <v>0</v>
      </c>
      <c r="T76" s="50">
        <f t="shared" ref="T76:T139" si="4">B76</f>
        <v>0</v>
      </c>
      <c r="U76" s="12"/>
      <c r="V76" s="12"/>
      <c r="W76" s="110"/>
      <c r="X76" s="95"/>
      <c r="Y76" s="8"/>
      <c r="Z76" s="8"/>
      <c r="AA76" s="8"/>
      <c r="AB76" s="8"/>
      <c r="AC76" s="8"/>
    </row>
    <row r="77" spans="1:29">
      <c r="A77" s="91"/>
      <c r="B77" s="5"/>
      <c r="C77" s="13"/>
      <c r="D77" s="11"/>
      <c r="E77" s="11"/>
      <c r="F77" s="11"/>
      <c r="G77" s="11"/>
      <c r="H77" s="11"/>
      <c r="I77" s="11"/>
      <c r="J77" s="11"/>
      <c r="K77" s="11"/>
      <c r="L77" s="11"/>
      <c r="M77" s="11"/>
      <c r="N77" s="11"/>
      <c r="O77" s="11"/>
      <c r="P77" s="11"/>
      <c r="Q77" s="11"/>
      <c r="R77" s="11"/>
      <c r="S77" s="131">
        <f t="shared" si="3"/>
        <v>0</v>
      </c>
      <c r="T77" s="50">
        <f t="shared" si="4"/>
        <v>0</v>
      </c>
      <c r="U77" s="12"/>
      <c r="V77" s="12"/>
      <c r="W77" s="91"/>
      <c r="X77" s="95"/>
      <c r="Y77" s="8"/>
      <c r="Z77" s="8"/>
      <c r="AA77" s="8"/>
      <c r="AB77" s="8"/>
      <c r="AC77" s="8"/>
    </row>
    <row r="78" spans="1:29">
      <c r="A78" s="91"/>
      <c r="B78" s="5"/>
      <c r="C78" s="13"/>
      <c r="D78" s="11"/>
      <c r="E78" s="11"/>
      <c r="F78" s="11"/>
      <c r="G78" s="11"/>
      <c r="H78" s="11"/>
      <c r="I78" s="11"/>
      <c r="J78" s="11"/>
      <c r="K78" s="11"/>
      <c r="L78" s="11"/>
      <c r="M78" s="11"/>
      <c r="N78" s="11"/>
      <c r="O78" s="11"/>
      <c r="P78" s="11"/>
      <c r="Q78" s="11"/>
      <c r="R78" s="11"/>
      <c r="S78" s="131">
        <f t="shared" si="3"/>
        <v>0</v>
      </c>
      <c r="T78" s="50">
        <f t="shared" si="4"/>
        <v>0</v>
      </c>
      <c r="U78" s="12"/>
      <c r="V78" s="12"/>
      <c r="W78" s="91"/>
      <c r="X78" s="95"/>
      <c r="Y78" s="8"/>
      <c r="Z78" s="8"/>
      <c r="AA78" s="8"/>
      <c r="AB78" s="8"/>
      <c r="AC78" s="8"/>
    </row>
    <row r="79" spans="1:29">
      <c r="A79" s="91"/>
      <c r="B79" s="5"/>
      <c r="C79" s="13"/>
      <c r="D79" s="11"/>
      <c r="E79" s="11"/>
      <c r="F79" s="11"/>
      <c r="G79" s="11"/>
      <c r="H79" s="11"/>
      <c r="I79" s="11"/>
      <c r="J79" s="11"/>
      <c r="K79" s="11"/>
      <c r="L79" s="11"/>
      <c r="M79" s="11"/>
      <c r="N79" s="11"/>
      <c r="O79" s="11"/>
      <c r="P79" s="11"/>
      <c r="Q79" s="11"/>
      <c r="R79" s="11"/>
      <c r="S79" s="131">
        <f t="shared" si="3"/>
        <v>0</v>
      </c>
      <c r="T79" s="50">
        <f t="shared" si="4"/>
        <v>0</v>
      </c>
      <c r="U79" s="12"/>
      <c r="V79" s="12"/>
      <c r="W79" s="91"/>
      <c r="X79" s="95"/>
      <c r="Y79" s="8"/>
      <c r="Z79" s="8"/>
      <c r="AA79" s="8"/>
      <c r="AB79" s="8"/>
      <c r="AC79" s="8"/>
    </row>
    <row r="80" spans="1:29">
      <c r="A80" s="91"/>
      <c r="B80" s="5"/>
      <c r="C80" s="13"/>
      <c r="D80" s="11"/>
      <c r="E80" s="11"/>
      <c r="F80" s="11"/>
      <c r="G80" s="11"/>
      <c r="H80" s="11"/>
      <c r="I80" s="11"/>
      <c r="J80" s="11"/>
      <c r="K80" s="11"/>
      <c r="L80" s="11"/>
      <c r="M80" s="11"/>
      <c r="N80" s="11"/>
      <c r="O80" s="11"/>
      <c r="P80" s="11"/>
      <c r="Q80" s="11"/>
      <c r="R80" s="11"/>
      <c r="S80" s="131">
        <f t="shared" si="3"/>
        <v>0</v>
      </c>
      <c r="T80" s="50">
        <f t="shared" si="4"/>
        <v>0</v>
      </c>
      <c r="U80" s="12"/>
      <c r="V80" s="12"/>
      <c r="W80" s="91"/>
      <c r="X80" s="95"/>
      <c r="Y80" s="8"/>
      <c r="Z80" s="8"/>
      <c r="AA80" s="8"/>
      <c r="AB80" s="8"/>
      <c r="AC80" s="8"/>
    </row>
    <row r="81" spans="1:29">
      <c r="A81" s="91"/>
      <c r="B81" s="5"/>
      <c r="C81" s="13"/>
      <c r="D81" s="11"/>
      <c r="E81" s="11"/>
      <c r="F81" s="11"/>
      <c r="G81" s="11"/>
      <c r="H81" s="11"/>
      <c r="I81" s="11"/>
      <c r="J81" s="11"/>
      <c r="K81" s="11"/>
      <c r="L81" s="11"/>
      <c r="M81" s="11"/>
      <c r="N81" s="11"/>
      <c r="O81" s="11"/>
      <c r="P81" s="11"/>
      <c r="Q81" s="11"/>
      <c r="R81" s="11"/>
      <c r="S81" s="131">
        <f t="shared" si="3"/>
        <v>0</v>
      </c>
      <c r="T81" s="50">
        <f t="shared" si="4"/>
        <v>0</v>
      </c>
      <c r="U81" s="12"/>
      <c r="V81" s="12"/>
      <c r="W81" s="91"/>
      <c r="X81" s="95"/>
      <c r="Y81" s="8"/>
      <c r="Z81" s="8"/>
      <c r="AA81" s="8"/>
      <c r="AB81" s="8"/>
      <c r="AC81" s="8"/>
    </row>
    <row r="82" spans="1:29">
      <c r="A82" s="91"/>
      <c r="B82" s="5"/>
      <c r="C82" s="13"/>
      <c r="D82" s="11"/>
      <c r="E82" s="11"/>
      <c r="F82" s="11"/>
      <c r="G82" s="11"/>
      <c r="H82" s="11"/>
      <c r="I82" s="11"/>
      <c r="J82" s="11"/>
      <c r="K82" s="11"/>
      <c r="L82" s="11"/>
      <c r="M82" s="11"/>
      <c r="N82" s="11"/>
      <c r="O82" s="11"/>
      <c r="P82" s="11"/>
      <c r="Q82" s="11"/>
      <c r="R82" s="11"/>
      <c r="S82" s="131">
        <f t="shared" si="3"/>
        <v>0</v>
      </c>
      <c r="T82" s="50">
        <f t="shared" si="4"/>
        <v>0</v>
      </c>
      <c r="U82" s="12"/>
      <c r="V82" s="12"/>
      <c r="W82" s="91"/>
      <c r="X82" s="95"/>
      <c r="Y82" s="8"/>
      <c r="Z82" s="8"/>
      <c r="AA82" s="8"/>
      <c r="AB82" s="8"/>
      <c r="AC82" s="8"/>
    </row>
    <row r="83" spans="1:29">
      <c r="A83" s="91"/>
      <c r="B83" s="5"/>
      <c r="C83" s="13"/>
      <c r="D83" s="11"/>
      <c r="E83" s="11"/>
      <c r="F83" s="11"/>
      <c r="G83" s="11"/>
      <c r="H83" s="11"/>
      <c r="I83" s="11"/>
      <c r="J83" s="11"/>
      <c r="K83" s="11"/>
      <c r="L83" s="11"/>
      <c r="M83" s="11"/>
      <c r="N83" s="11"/>
      <c r="O83" s="11"/>
      <c r="P83" s="11"/>
      <c r="Q83" s="11"/>
      <c r="R83" s="11"/>
      <c r="S83" s="131">
        <f t="shared" si="3"/>
        <v>0</v>
      </c>
      <c r="T83" s="50">
        <f t="shared" si="4"/>
        <v>0</v>
      </c>
      <c r="U83" s="12"/>
      <c r="V83" s="12"/>
      <c r="W83" s="91"/>
      <c r="X83" s="95"/>
      <c r="Y83" s="8"/>
      <c r="Z83" s="8"/>
      <c r="AA83" s="8"/>
      <c r="AB83" s="8"/>
      <c r="AC83" s="8"/>
    </row>
    <row r="84" spans="1:29">
      <c r="A84" s="91"/>
      <c r="B84" s="5"/>
      <c r="C84" s="13"/>
      <c r="D84" s="11"/>
      <c r="E84" s="11"/>
      <c r="F84" s="11"/>
      <c r="G84" s="11"/>
      <c r="H84" s="11"/>
      <c r="I84" s="11"/>
      <c r="J84" s="11"/>
      <c r="K84" s="11"/>
      <c r="L84" s="11"/>
      <c r="M84" s="11"/>
      <c r="N84" s="11"/>
      <c r="O84" s="11"/>
      <c r="P84" s="11"/>
      <c r="Q84" s="11"/>
      <c r="R84" s="11"/>
      <c r="S84" s="131">
        <f t="shared" si="3"/>
        <v>0</v>
      </c>
      <c r="T84" s="50">
        <f t="shared" si="4"/>
        <v>0</v>
      </c>
      <c r="U84" s="12"/>
      <c r="V84" s="12"/>
      <c r="W84" s="91"/>
      <c r="X84" s="95"/>
      <c r="Y84" s="8"/>
      <c r="Z84" s="8"/>
      <c r="AA84" s="8"/>
      <c r="AB84" s="8"/>
      <c r="AC84" s="8"/>
    </row>
    <row r="85" spans="1:29">
      <c r="A85" s="91"/>
      <c r="B85" s="5"/>
      <c r="C85" s="13"/>
      <c r="D85" s="11"/>
      <c r="E85" s="11"/>
      <c r="F85" s="11"/>
      <c r="G85" s="11"/>
      <c r="H85" s="11"/>
      <c r="I85" s="11"/>
      <c r="J85" s="11"/>
      <c r="K85" s="11"/>
      <c r="L85" s="11"/>
      <c r="M85" s="11"/>
      <c r="N85" s="11"/>
      <c r="O85" s="11"/>
      <c r="P85" s="11"/>
      <c r="Q85" s="11"/>
      <c r="R85" s="11"/>
      <c r="S85" s="131">
        <f t="shared" si="3"/>
        <v>0</v>
      </c>
      <c r="T85" s="50">
        <f t="shared" si="4"/>
        <v>0</v>
      </c>
      <c r="U85" s="11"/>
      <c r="V85" s="12"/>
      <c r="W85" s="91"/>
      <c r="X85" s="95"/>
      <c r="Y85" s="8"/>
      <c r="Z85" s="8"/>
      <c r="AA85" s="8"/>
      <c r="AB85" s="8"/>
      <c r="AC85" s="8"/>
    </row>
    <row r="86" spans="1:29">
      <c r="A86" s="91"/>
      <c r="B86" s="5"/>
      <c r="C86" s="13"/>
      <c r="D86" s="11"/>
      <c r="E86" s="11"/>
      <c r="F86" s="11"/>
      <c r="G86" s="11"/>
      <c r="H86" s="11"/>
      <c r="I86" s="11"/>
      <c r="J86" s="11"/>
      <c r="K86" s="11"/>
      <c r="L86" s="11"/>
      <c r="M86" s="11"/>
      <c r="N86" s="11"/>
      <c r="O86" s="11"/>
      <c r="P86" s="11"/>
      <c r="Q86" s="11"/>
      <c r="R86" s="11"/>
      <c r="S86" s="131">
        <f t="shared" si="3"/>
        <v>0</v>
      </c>
      <c r="T86" s="50">
        <f t="shared" si="4"/>
        <v>0</v>
      </c>
      <c r="U86" s="11"/>
      <c r="V86" s="12"/>
      <c r="W86" s="91"/>
      <c r="X86" s="95"/>
      <c r="Y86" s="8"/>
      <c r="Z86" s="8"/>
      <c r="AA86" s="8"/>
      <c r="AB86" s="8"/>
      <c r="AC86" s="8"/>
    </row>
    <row r="87" spans="1:29">
      <c r="A87" s="91"/>
      <c r="B87" s="5"/>
      <c r="C87" s="13"/>
      <c r="D87" s="11"/>
      <c r="E87" s="11"/>
      <c r="F87" s="11"/>
      <c r="G87" s="11"/>
      <c r="H87" s="11"/>
      <c r="I87" s="11"/>
      <c r="J87" s="11"/>
      <c r="K87" s="11"/>
      <c r="L87" s="11"/>
      <c r="M87" s="11"/>
      <c r="N87" s="11"/>
      <c r="O87" s="11"/>
      <c r="P87" s="11"/>
      <c r="Q87" s="11"/>
      <c r="R87" s="11"/>
      <c r="S87" s="131">
        <f t="shared" si="3"/>
        <v>0</v>
      </c>
      <c r="T87" s="50">
        <f t="shared" si="4"/>
        <v>0</v>
      </c>
      <c r="U87" s="11"/>
      <c r="V87" s="12"/>
      <c r="W87" s="91"/>
      <c r="X87" s="95"/>
      <c r="Y87" s="8"/>
      <c r="Z87" s="8"/>
      <c r="AA87" s="8"/>
      <c r="AB87" s="8"/>
      <c r="AC87" s="8"/>
    </row>
    <row r="88" spans="1:29">
      <c r="A88" s="91"/>
      <c r="B88" s="5"/>
      <c r="C88" s="13"/>
      <c r="D88" s="11"/>
      <c r="E88" s="11"/>
      <c r="F88" s="11"/>
      <c r="G88" s="11"/>
      <c r="H88" s="11"/>
      <c r="I88" s="11"/>
      <c r="J88" s="11"/>
      <c r="K88" s="11"/>
      <c r="L88" s="11"/>
      <c r="M88" s="11"/>
      <c r="N88" s="11"/>
      <c r="O88" s="11"/>
      <c r="P88" s="11"/>
      <c r="Q88" s="11"/>
      <c r="R88" s="11"/>
      <c r="S88" s="131">
        <f t="shared" si="3"/>
        <v>0</v>
      </c>
      <c r="T88" s="50">
        <f t="shared" si="4"/>
        <v>0</v>
      </c>
      <c r="U88" s="11"/>
      <c r="V88" s="12"/>
      <c r="W88" s="91"/>
      <c r="X88" s="95"/>
      <c r="Y88" s="8"/>
      <c r="Z88" s="8"/>
      <c r="AA88" s="8"/>
      <c r="AB88" s="8"/>
      <c r="AC88" s="8"/>
    </row>
    <row r="89" spans="1:29">
      <c r="A89" s="91"/>
      <c r="B89" s="5"/>
      <c r="C89" s="13"/>
      <c r="D89" s="11"/>
      <c r="E89" s="11"/>
      <c r="F89" s="11"/>
      <c r="G89" s="11"/>
      <c r="H89" s="11"/>
      <c r="I89" s="11"/>
      <c r="J89" s="11"/>
      <c r="K89" s="11"/>
      <c r="L89" s="11"/>
      <c r="M89" s="11"/>
      <c r="N89" s="11"/>
      <c r="O89" s="11"/>
      <c r="P89" s="11"/>
      <c r="Q89" s="11"/>
      <c r="R89" s="11"/>
      <c r="S89" s="131">
        <f t="shared" si="3"/>
        <v>0</v>
      </c>
      <c r="T89" s="50">
        <f t="shared" si="4"/>
        <v>0</v>
      </c>
      <c r="U89" s="11"/>
      <c r="V89" s="12"/>
      <c r="W89" s="91"/>
      <c r="X89" s="95"/>
      <c r="Y89" s="8"/>
      <c r="Z89" s="8"/>
      <c r="AA89" s="8"/>
      <c r="AB89" s="8"/>
      <c r="AC89" s="8"/>
    </row>
    <row r="90" spans="1:29">
      <c r="A90" s="91"/>
      <c r="B90" s="5"/>
      <c r="C90" s="13"/>
      <c r="D90" s="11"/>
      <c r="E90" s="11"/>
      <c r="F90" s="11"/>
      <c r="G90" s="11"/>
      <c r="H90" s="11"/>
      <c r="I90" s="11"/>
      <c r="J90" s="11"/>
      <c r="K90" s="11"/>
      <c r="L90" s="11"/>
      <c r="M90" s="11"/>
      <c r="N90" s="11"/>
      <c r="O90" s="11"/>
      <c r="P90" s="11"/>
      <c r="Q90" s="11"/>
      <c r="R90" s="11"/>
      <c r="S90" s="131">
        <f t="shared" si="3"/>
        <v>0</v>
      </c>
      <c r="T90" s="50">
        <f t="shared" si="4"/>
        <v>0</v>
      </c>
      <c r="U90" s="11"/>
      <c r="V90" s="12"/>
      <c r="W90" s="91"/>
      <c r="X90" s="95"/>
      <c r="Y90" s="8"/>
      <c r="Z90" s="8"/>
      <c r="AA90" s="8"/>
      <c r="AB90" s="8"/>
      <c r="AC90" s="8"/>
    </row>
    <row r="91" spans="1:29">
      <c r="A91" s="91"/>
      <c r="B91" s="5"/>
      <c r="C91" s="13"/>
      <c r="D91" s="11"/>
      <c r="E91" s="11"/>
      <c r="F91" s="11"/>
      <c r="G91" s="11"/>
      <c r="H91" s="11"/>
      <c r="I91" s="11"/>
      <c r="J91" s="11"/>
      <c r="K91" s="11"/>
      <c r="L91" s="11"/>
      <c r="M91" s="11"/>
      <c r="N91" s="11"/>
      <c r="O91" s="11"/>
      <c r="P91" s="11"/>
      <c r="Q91" s="11"/>
      <c r="R91" s="11"/>
      <c r="S91" s="131">
        <f t="shared" si="3"/>
        <v>0</v>
      </c>
      <c r="T91" s="50">
        <f t="shared" si="4"/>
        <v>0</v>
      </c>
      <c r="U91" s="11"/>
      <c r="V91" s="12"/>
      <c r="W91" s="91"/>
      <c r="X91" s="95"/>
      <c r="Y91" s="8"/>
      <c r="Z91" s="8"/>
      <c r="AA91" s="8"/>
      <c r="AB91" s="8"/>
      <c r="AC91" s="8"/>
    </row>
    <row r="92" spans="1:29">
      <c r="A92" s="91"/>
      <c r="B92" s="5"/>
      <c r="C92" s="13"/>
      <c r="D92" s="11"/>
      <c r="E92" s="11"/>
      <c r="F92" s="11"/>
      <c r="G92" s="11"/>
      <c r="H92" s="11"/>
      <c r="I92" s="11"/>
      <c r="J92" s="11"/>
      <c r="K92" s="11"/>
      <c r="L92" s="11"/>
      <c r="M92" s="11"/>
      <c r="N92" s="11"/>
      <c r="O92" s="11"/>
      <c r="P92" s="11"/>
      <c r="Q92" s="11"/>
      <c r="R92" s="11"/>
      <c r="S92" s="131">
        <f t="shared" si="3"/>
        <v>0</v>
      </c>
      <c r="T92" s="50">
        <f t="shared" si="4"/>
        <v>0</v>
      </c>
      <c r="U92" s="11"/>
      <c r="V92" s="12"/>
      <c r="W92" s="91"/>
      <c r="X92" s="95"/>
      <c r="Y92" s="8"/>
      <c r="Z92" s="8"/>
      <c r="AA92" s="8"/>
      <c r="AB92" s="8"/>
      <c r="AC92" s="8"/>
    </row>
    <row r="93" spans="1:29">
      <c r="A93" s="91"/>
      <c r="B93" s="5"/>
      <c r="C93" s="13"/>
      <c r="D93" s="11"/>
      <c r="E93" s="11"/>
      <c r="F93" s="11"/>
      <c r="G93" s="11"/>
      <c r="H93" s="11"/>
      <c r="I93" s="11"/>
      <c r="J93" s="11"/>
      <c r="K93" s="11"/>
      <c r="L93" s="11"/>
      <c r="M93" s="11"/>
      <c r="N93" s="11"/>
      <c r="O93" s="11"/>
      <c r="P93" s="11"/>
      <c r="Q93" s="11"/>
      <c r="R93" s="11"/>
      <c r="S93" s="131">
        <f t="shared" si="3"/>
        <v>0</v>
      </c>
      <c r="T93" s="50">
        <f t="shared" si="4"/>
        <v>0</v>
      </c>
      <c r="U93" s="11"/>
      <c r="V93" s="12"/>
      <c r="W93" s="91"/>
      <c r="X93" s="95"/>
      <c r="Y93" s="8"/>
      <c r="Z93" s="8"/>
      <c r="AA93" s="8"/>
      <c r="AB93" s="8"/>
      <c r="AC93" s="8"/>
    </row>
    <row r="94" spans="1:29">
      <c r="A94" s="91"/>
      <c r="B94" s="5"/>
      <c r="C94" s="13"/>
      <c r="D94" s="11"/>
      <c r="E94" s="11"/>
      <c r="F94" s="11"/>
      <c r="G94" s="11"/>
      <c r="H94" s="11"/>
      <c r="I94" s="11"/>
      <c r="J94" s="11"/>
      <c r="K94" s="11"/>
      <c r="L94" s="11"/>
      <c r="M94" s="11"/>
      <c r="N94" s="11"/>
      <c r="O94" s="11"/>
      <c r="P94" s="11"/>
      <c r="Q94" s="11"/>
      <c r="R94" s="11"/>
      <c r="S94" s="131">
        <f t="shared" si="3"/>
        <v>0</v>
      </c>
      <c r="T94" s="50">
        <f t="shared" si="4"/>
        <v>0</v>
      </c>
      <c r="U94" s="11"/>
      <c r="V94" s="12"/>
      <c r="W94" s="91"/>
      <c r="X94" s="95"/>
      <c r="Y94" s="8"/>
      <c r="Z94" s="8"/>
      <c r="AA94" s="8"/>
      <c r="AB94" s="8"/>
      <c r="AC94" s="8"/>
    </row>
    <row r="95" spans="1:29">
      <c r="A95" s="91"/>
      <c r="B95" s="5"/>
      <c r="C95" s="13"/>
      <c r="D95" s="11"/>
      <c r="E95" s="11"/>
      <c r="F95" s="11"/>
      <c r="G95" s="11"/>
      <c r="H95" s="11"/>
      <c r="I95" s="11"/>
      <c r="J95" s="11"/>
      <c r="K95" s="11"/>
      <c r="L95" s="11"/>
      <c r="M95" s="11"/>
      <c r="N95" s="11"/>
      <c r="O95" s="11"/>
      <c r="P95" s="11"/>
      <c r="Q95" s="11"/>
      <c r="R95" s="11"/>
      <c r="S95" s="131">
        <f t="shared" si="3"/>
        <v>0</v>
      </c>
      <c r="T95" s="50">
        <f t="shared" si="4"/>
        <v>0</v>
      </c>
      <c r="U95" s="11"/>
      <c r="V95" s="12"/>
      <c r="W95" s="91"/>
      <c r="X95" s="95"/>
      <c r="Y95" s="8"/>
      <c r="Z95" s="8"/>
      <c r="AA95" s="8"/>
      <c r="AB95" s="8"/>
      <c r="AC95" s="8"/>
    </row>
    <row r="96" spans="1:29">
      <c r="A96" s="91"/>
      <c r="B96" s="5"/>
      <c r="C96" s="13"/>
      <c r="D96" s="11"/>
      <c r="E96" s="11"/>
      <c r="F96" s="11"/>
      <c r="G96" s="11"/>
      <c r="H96" s="11"/>
      <c r="I96" s="11"/>
      <c r="J96" s="11"/>
      <c r="K96" s="11"/>
      <c r="L96" s="11"/>
      <c r="M96" s="11"/>
      <c r="N96" s="11"/>
      <c r="O96" s="11"/>
      <c r="P96" s="11"/>
      <c r="Q96" s="11"/>
      <c r="R96" s="11"/>
      <c r="S96" s="131">
        <f t="shared" si="3"/>
        <v>0</v>
      </c>
      <c r="T96" s="50">
        <f t="shared" si="4"/>
        <v>0</v>
      </c>
      <c r="U96" s="11"/>
      <c r="V96" s="12"/>
      <c r="W96" s="91"/>
      <c r="X96" s="95"/>
      <c r="Y96" s="8"/>
      <c r="Z96" s="8"/>
      <c r="AA96" s="8"/>
      <c r="AB96" s="8"/>
      <c r="AC96" s="8"/>
    </row>
    <row r="97" spans="1:29">
      <c r="A97" s="91"/>
      <c r="B97" s="5"/>
      <c r="C97" s="13"/>
      <c r="D97" s="11"/>
      <c r="E97" s="11"/>
      <c r="F97" s="11"/>
      <c r="G97" s="11"/>
      <c r="H97" s="11"/>
      <c r="I97" s="11"/>
      <c r="J97" s="11"/>
      <c r="K97" s="11"/>
      <c r="L97" s="11"/>
      <c r="M97" s="11"/>
      <c r="N97" s="11"/>
      <c r="O97" s="11"/>
      <c r="P97" s="11"/>
      <c r="Q97" s="11"/>
      <c r="R97" s="11"/>
      <c r="S97" s="131">
        <f t="shared" si="3"/>
        <v>0</v>
      </c>
      <c r="T97" s="50">
        <f t="shared" si="4"/>
        <v>0</v>
      </c>
      <c r="U97" s="11"/>
      <c r="V97" s="12"/>
      <c r="W97" s="91"/>
      <c r="X97" s="95"/>
      <c r="Y97" s="8"/>
      <c r="Z97" s="8"/>
      <c r="AA97" s="8"/>
      <c r="AB97" s="8"/>
      <c r="AC97" s="8"/>
    </row>
    <row r="98" spans="1:29">
      <c r="A98" s="91"/>
      <c r="B98" s="5"/>
      <c r="C98" s="13"/>
      <c r="D98" s="11"/>
      <c r="E98" s="11"/>
      <c r="F98" s="11"/>
      <c r="G98" s="11"/>
      <c r="H98" s="11"/>
      <c r="I98" s="11"/>
      <c r="J98" s="11"/>
      <c r="K98" s="11"/>
      <c r="L98" s="11"/>
      <c r="M98" s="11"/>
      <c r="N98" s="11"/>
      <c r="O98" s="11"/>
      <c r="P98" s="11"/>
      <c r="Q98" s="11"/>
      <c r="R98" s="11"/>
      <c r="S98" s="131">
        <f t="shared" si="3"/>
        <v>0</v>
      </c>
      <c r="T98" s="50">
        <f t="shared" si="4"/>
        <v>0</v>
      </c>
      <c r="U98" s="11"/>
      <c r="V98" s="12"/>
      <c r="W98" s="91"/>
      <c r="X98" s="95"/>
      <c r="Y98" s="8"/>
      <c r="Z98" s="8"/>
      <c r="AA98" s="8"/>
      <c r="AB98" s="8"/>
      <c r="AC98" s="8"/>
    </row>
    <row r="99" spans="1:29">
      <c r="A99" s="91"/>
      <c r="B99" s="5"/>
      <c r="C99" s="13"/>
      <c r="D99" s="11"/>
      <c r="E99" s="11"/>
      <c r="F99" s="11"/>
      <c r="G99" s="11"/>
      <c r="H99" s="11"/>
      <c r="I99" s="11"/>
      <c r="J99" s="11"/>
      <c r="K99" s="11"/>
      <c r="L99" s="11"/>
      <c r="M99" s="11"/>
      <c r="N99" s="11"/>
      <c r="O99" s="11"/>
      <c r="P99" s="11"/>
      <c r="Q99" s="11"/>
      <c r="R99" s="11"/>
      <c r="S99" s="131">
        <f t="shared" si="3"/>
        <v>0</v>
      </c>
      <c r="T99" s="50">
        <f t="shared" si="4"/>
        <v>0</v>
      </c>
      <c r="U99" s="11"/>
      <c r="V99" s="12"/>
      <c r="W99" s="91"/>
      <c r="X99" s="95"/>
      <c r="Y99" s="8"/>
      <c r="Z99" s="8"/>
      <c r="AA99" s="8"/>
      <c r="AB99" s="8"/>
      <c r="AC99" s="8"/>
    </row>
    <row r="100" spans="1:29">
      <c r="A100" s="91"/>
      <c r="B100" s="5"/>
      <c r="C100" s="13"/>
      <c r="D100" s="11"/>
      <c r="E100" s="11"/>
      <c r="F100" s="11"/>
      <c r="G100" s="11"/>
      <c r="H100" s="11"/>
      <c r="I100" s="11"/>
      <c r="J100" s="11"/>
      <c r="K100" s="11"/>
      <c r="L100" s="11"/>
      <c r="M100" s="11"/>
      <c r="N100" s="11"/>
      <c r="O100" s="11"/>
      <c r="P100" s="11"/>
      <c r="Q100" s="11"/>
      <c r="R100" s="11"/>
      <c r="S100" s="131">
        <f t="shared" si="3"/>
        <v>0</v>
      </c>
      <c r="T100" s="50">
        <f t="shared" si="4"/>
        <v>0</v>
      </c>
      <c r="U100" s="11"/>
      <c r="V100" s="12"/>
      <c r="W100" s="91"/>
      <c r="X100" s="95"/>
      <c r="Y100" s="8"/>
      <c r="Z100" s="8"/>
      <c r="AA100" s="8"/>
      <c r="AB100" s="8"/>
      <c r="AC100" s="8"/>
    </row>
    <row r="101" spans="1:29">
      <c r="A101" s="91"/>
      <c r="B101" s="5"/>
      <c r="C101" s="13"/>
      <c r="D101" s="11"/>
      <c r="E101" s="11"/>
      <c r="F101" s="11"/>
      <c r="G101" s="11"/>
      <c r="H101" s="11"/>
      <c r="I101" s="11"/>
      <c r="J101" s="11"/>
      <c r="K101" s="11"/>
      <c r="L101" s="11"/>
      <c r="M101" s="11"/>
      <c r="N101" s="11"/>
      <c r="O101" s="11"/>
      <c r="P101" s="11"/>
      <c r="Q101" s="11"/>
      <c r="R101" s="11"/>
      <c r="S101" s="131">
        <f t="shared" si="3"/>
        <v>0</v>
      </c>
      <c r="T101" s="50">
        <f t="shared" si="4"/>
        <v>0</v>
      </c>
      <c r="U101" s="11"/>
      <c r="V101" s="12"/>
      <c r="W101" s="91"/>
      <c r="X101" s="95"/>
      <c r="Y101" s="8"/>
      <c r="Z101" s="8"/>
      <c r="AA101" s="8"/>
      <c r="AB101" s="8"/>
      <c r="AC101" s="8"/>
    </row>
    <row r="102" spans="1:29">
      <c r="A102" s="91"/>
      <c r="B102" s="5"/>
      <c r="C102" s="13"/>
      <c r="D102" s="11"/>
      <c r="E102" s="11"/>
      <c r="F102" s="11"/>
      <c r="G102" s="11"/>
      <c r="H102" s="11"/>
      <c r="I102" s="11"/>
      <c r="J102" s="11"/>
      <c r="K102" s="11"/>
      <c r="L102" s="11"/>
      <c r="M102" s="11"/>
      <c r="N102" s="11"/>
      <c r="O102" s="11"/>
      <c r="P102" s="11"/>
      <c r="Q102" s="11"/>
      <c r="R102" s="11"/>
      <c r="S102" s="131">
        <f t="shared" si="3"/>
        <v>0</v>
      </c>
      <c r="T102" s="50">
        <f t="shared" si="4"/>
        <v>0</v>
      </c>
      <c r="U102" s="11"/>
      <c r="V102" s="12"/>
      <c r="W102" s="91"/>
      <c r="X102" s="95"/>
      <c r="Y102" s="8"/>
      <c r="Z102" s="8"/>
      <c r="AA102" s="8"/>
      <c r="AB102" s="8"/>
      <c r="AC102" s="8"/>
    </row>
    <row r="103" spans="1:29">
      <c r="A103" s="91"/>
      <c r="B103" s="5"/>
      <c r="C103" s="13"/>
      <c r="D103" s="11"/>
      <c r="E103" s="11"/>
      <c r="F103" s="11"/>
      <c r="G103" s="11"/>
      <c r="H103" s="11"/>
      <c r="I103" s="11"/>
      <c r="J103" s="11"/>
      <c r="K103" s="11"/>
      <c r="L103" s="11"/>
      <c r="M103" s="11"/>
      <c r="N103" s="11"/>
      <c r="O103" s="11"/>
      <c r="P103" s="11"/>
      <c r="Q103" s="11"/>
      <c r="R103" s="11"/>
      <c r="S103" s="131">
        <f t="shared" si="3"/>
        <v>0</v>
      </c>
      <c r="T103" s="50">
        <f t="shared" si="4"/>
        <v>0</v>
      </c>
      <c r="U103" s="11"/>
      <c r="V103" s="12"/>
      <c r="W103" s="91"/>
      <c r="X103" s="95"/>
      <c r="Y103" s="8"/>
      <c r="Z103" s="8"/>
      <c r="AA103" s="8"/>
      <c r="AB103" s="8"/>
      <c r="AC103" s="8"/>
    </row>
    <row r="104" spans="1:29">
      <c r="A104" s="91"/>
      <c r="B104" s="5"/>
      <c r="C104" s="13"/>
      <c r="D104" s="11"/>
      <c r="E104" s="11"/>
      <c r="F104" s="11"/>
      <c r="G104" s="11"/>
      <c r="H104" s="11"/>
      <c r="I104" s="11"/>
      <c r="J104" s="11"/>
      <c r="K104" s="11"/>
      <c r="L104" s="11"/>
      <c r="M104" s="11"/>
      <c r="N104" s="11"/>
      <c r="O104" s="11"/>
      <c r="P104" s="11"/>
      <c r="Q104" s="11"/>
      <c r="R104" s="11"/>
      <c r="S104" s="131">
        <f t="shared" si="3"/>
        <v>0</v>
      </c>
      <c r="T104" s="50">
        <f t="shared" si="4"/>
        <v>0</v>
      </c>
      <c r="U104" s="11"/>
      <c r="V104" s="12"/>
      <c r="W104" s="91"/>
      <c r="X104" s="95"/>
      <c r="Y104" s="8"/>
      <c r="Z104" s="8"/>
      <c r="AA104" s="8"/>
      <c r="AB104" s="8"/>
      <c r="AC104" s="8"/>
    </row>
    <row r="105" spans="1:29">
      <c r="A105" s="91"/>
      <c r="B105" s="5"/>
      <c r="C105" s="13"/>
      <c r="D105" s="11"/>
      <c r="E105" s="11"/>
      <c r="F105" s="11"/>
      <c r="G105" s="11"/>
      <c r="H105" s="11"/>
      <c r="I105" s="11"/>
      <c r="J105" s="11"/>
      <c r="K105" s="11"/>
      <c r="L105" s="11"/>
      <c r="M105" s="11"/>
      <c r="N105" s="11"/>
      <c r="O105" s="11"/>
      <c r="P105" s="11"/>
      <c r="Q105" s="11"/>
      <c r="R105" s="11"/>
      <c r="S105" s="131">
        <f t="shared" si="3"/>
        <v>0</v>
      </c>
      <c r="T105" s="50">
        <f t="shared" si="4"/>
        <v>0</v>
      </c>
      <c r="U105" s="11"/>
      <c r="V105" s="12"/>
      <c r="W105" s="91"/>
      <c r="X105" s="95"/>
      <c r="Y105" s="8"/>
      <c r="Z105" s="8"/>
      <c r="AA105" s="8"/>
      <c r="AB105" s="8"/>
      <c r="AC105" s="8"/>
    </row>
    <row r="106" spans="1:29">
      <c r="A106" s="91"/>
      <c r="B106" s="5"/>
      <c r="C106" s="13"/>
      <c r="D106" s="11"/>
      <c r="E106" s="11"/>
      <c r="F106" s="11"/>
      <c r="G106" s="11"/>
      <c r="H106" s="11"/>
      <c r="I106" s="11"/>
      <c r="J106" s="11"/>
      <c r="K106" s="11"/>
      <c r="L106" s="11"/>
      <c r="M106" s="11"/>
      <c r="N106" s="11"/>
      <c r="O106" s="11"/>
      <c r="P106" s="11"/>
      <c r="Q106" s="11"/>
      <c r="R106" s="11"/>
      <c r="S106" s="131">
        <f t="shared" si="3"/>
        <v>0</v>
      </c>
      <c r="T106" s="50">
        <f t="shared" si="4"/>
        <v>0</v>
      </c>
      <c r="U106" s="11"/>
      <c r="V106" s="12"/>
      <c r="W106" s="91"/>
      <c r="X106" s="95"/>
      <c r="Y106" s="8"/>
      <c r="Z106" s="8"/>
      <c r="AA106" s="8"/>
      <c r="AB106" s="8"/>
      <c r="AC106" s="8"/>
    </row>
    <row r="107" spans="1:29">
      <c r="A107" s="91"/>
      <c r="B107" s="5"/>
      <c r="C107" s="13"/>
      <c r="D107" s="11"/>
      <c r="E107" s="11"/>
      <c r="F107" s="11"/>
      <c r="G107" s="11"/>
      <c r="H107" s="11"/>
      <c r="I107" s="11"/>
      <c r="J107" s="11"/>
      <c r="K107" s="11"/>
      <c r="L107" s="11"/>
      <c r="M107" s="11"/>
      <c r="N107" s="11"/>
      <c r="O107" s="11"/>
      <c r="P107" s="11"/>
      <c r="Q107" s="11"/>
      <c r="R107" s="11"/>
      <c r="S107" s="131">
        <f t="shared" si="3"/>
        <v>0</v>
      </c>
      <c r="T107" s="50">
        <f t="shared" si="4"/>
        <v>0</v>
      </c>
      <c r="U107" s="11"/>
      <c r="V107" s="12"/>
      <c r="W107" s="91"/>
      <c r="X107" s="95"/>
      <c r="Y107" s="8"/>
      <c r="Z107" s="8"/>
      <c r="AA107" s="8"/>
      <c r="AB107" s="8"/>
      <c r="AC107" s="8"/>
    </row>
    <row r="108" spans="1:29">
      <c r="A108" s="91"/>
      <c r="B108" s="5"/>
      <c r="C108" s="13"/>
      <c r="D108" s="11"/>
      <c r="E108" s="11"/>
      <c r="F108" s="11"/>
      <c r="G108" s="11"/>
      <c r="H108" s="11"/>
      <c r="I108" s="11"/>
      <c r="J108" s="11"/>
      <c r="K108" s="11"/>
      <c r="L108" s="11"/>
      <c r="M108" s="11"/>
      <c r="N108" s="11"/>
      <c r="O108" s="11"/>
      <c r="P108" s="11"/>
      <c r="Q108" s="11"/>
      <c r="R108" s="11"/>
      <c r="S108" s="131">
        <f t="shared" si="3"/>
        <v>0</v>
      </c>
      <c r="T108" s="50">
        <f t="shared" si="4"/>
        <v>0</v>
      </c>
      <c r="U108" s="11"/>
      <c r="V108" s="12"/>
      <c r="W108" s="91"/>
      <c r="X108" s="95"/>
      <c r="Y108" s="8"/>
      <c r="Z108" s="8"/>
      <c r="AA108" s="8"/>
      <c r="AB108" s="8"/>
      <c r="AC108" s="8"/>
    </row>
    <row r="109" spans="1:29">
      <c r="A109" s="91"/>
      <c r="B109" s="5"/>
      <c r="C109" s="13"/>
      <c r="D109" s="11"/>
      <c r="E109" s="11"/>
      <c r="F109" s="11"/>
      <c r="G109" s="11"/>
      <c r="H109" s="11"/>
      <c r="I109" s="11"/>
      <c r="J109" s="11"/>
      <c r="K109" s="11"/>
      <c r="L109" s="11"/>
      <c r="M109" s="11"/>
      <c r="N109" s="11"/>
      <c r="O109" s="11"/>
      <c r="P109" s="11"/>
      <c r="Q109" s="11"/>
      <c r="R109" s="11"/>
      <c r="S109" s="131">
        <f t="shared" si="3"/>
        <v>0</v>
      </c>
      <c r="T109" s="50">
        <f t="shared" si="4"/>
        <v>0</v>
      </c>
      <c r="U109" s="11"/>
      <c r="V109" s="12"/>
      <c r="W109" s="91"/>
      <c r="X109" s="95"/>
      <c r="Y109" s="8"/>
      <c r="Z109" s="8"/>
      <c r="AA109" s="8"/>
      <c r="AB109" s="8"/>
      <c r="AC109" s="8"/>
    </row>
    <row r="110" spans="1:29">
      <c r="A110" s="91"/>
      <c r="B110" s="5"/>
      <c r="C110" s="13"/>
      <c r="D110" s="11"/>
      <c r="E110" s="11"/>
      <c r="F110" s="11"/>
      <c r="G110" s="11"/>
      <c r="H110" s="11"/>
      <c r="I110" s="11"/>
      <c r="J110" s="11"/>
      <c r="K110" s="11"/>
      <c r="L110" s="11"/>
      <c r="M110" s="11"/>
      <c r="N110" s="11"/>
      <c r="O110" s="11"/>
      <c r="P110" s="11"/>
      <c r="Q110" s="11"/>
      <c r="R110" s="11"/>
      <c r="S110" s="131">
        <f t="shared" si="3"/>
        <v>0</v>
      </c>
      <c r="T110" s="50">
        <f t="shared" si="4"/>
        <v>0</v>
      </c>
      <c r="U110" s="11"/>
      <c r="V110" s="12"/>
      <c r="W110" s="91"/>
      <c r="X110" s="95"/>
      <c r="Y110" s="8"/>
      <c r="Z110" s="8"/>
      <c r="AA110" s="8"/>
      <c r="AB110" s="8"/>
      <c r="AC110" s="8"/>
    </row>
    <row r="111" spans="1:29">
      <c r="A111" s="91"/>
      <c r="B111" s="5"/>
      <c r="C111" s="13"/>
      <c r="D111" s="11"/>
      <c r="E111" s="11"/>
      <c r="F111" s="11"/>
      <c r="G111" s="11"/>
      <c r="H111" s="11"/>
      <c r="I111" s="11"/>
      <c r="J111" s="11"/>
      <c r="K111" s="11"/>
      <c r="L111" s="11"/>
      <c r="M111" s="11"/>
      <c r="N111" s="11"/>
      <c r="O111" s="11"/>
      <c r="P111" s="11"/>
      <c r="Q111" s="11"/>
      <c r="R111" s="11"/>
      <c r="S111" s="131">
        <f t="shared" si="3"/>
        <v>0</v>
      </c>
      <c r="T111" s="50">
        <f t="shared" si="4"/>
        <v>0</v>
      </c>
      <c r="U111" s="11"/>
      <c r="V111" s="12"/>
      <c r="W111" s="91"/>
      <c r="X111" s="95"/>
      <c r="Y111" s="8"/>
      <c r="Z111" s="8"/>
      <c r="AA111" s="8"/>
      <c r="AB111" s="8"/>
      <c r="AC111" s="8"/>
    </row>
    <row r="112" spans="1:29">
      <c r="A112" s="91"/>
      <c r="B112" s="5"/>
      <c r="C112" s="13"/>
      <c r="D112" s="11"/>
      <c r="E112" s="11"/>
      <c r="F112" s="11"/>
      <c r="G112" s="11"/>
      <c r="H112" s="11"/>
      <c r="I112" s="11"/>
      <c r="J112" s="11"/>
      <c r="K112" s="11"/>
      <c r="L112" s="11"/>
      <c r="M112" s="11"/>
      <c r="N112" s="11"/>
      <c r="O112" s="11"/>
      <c r="P112" s="11"/>
      <c r="Q112" s="11"/>
      <c r="R112" s="11"/>
      <c r="S112" s="131">
        <f t="shared" si="3"/>
        <v>0</v>
      </c>
      <c r="T112" s="50">
        <f t="shared" si="4"/>
        <v>0</v>
      </c>
      <c r="U112" s="11"/>
      <c r="V112" s="12"/>
      <c r="W112" s="91"/>
      <c r="X112" s="95"/>
      <c r="Y112" s="8"/>
      <c r="Z112" s="8"/>
      <c r="AA112" s="8"/>
      <c r="AB112" s="8"/>
      <c r="AC112" s="8"/>
    </row>
    <row r="113" spans="1:29">
      <c r="A113" s="91"/>
      <c r="B113" s="274"/>
      <c r="C113" s="13"/>
      <c r="D113" s="11"/>
      <c r="E113" s="11"/>
      <c r="F113" s="11"/>
      <c r="G113" s="11"/>
      <c r="H113" s="11"/>
      <c r="I113" s="11"/>
      <c r="J113" s="11"/>
      <c r="K113" s="11"/>
      <c r="L113" s="11"/>
      <c r="M113" s="11"/>
      <c r="N113" s="11"/>
      <c r="O113" s="11"/>
      <c r="P113" s="11"/>
      <c r="Q113" s="11"/>
      <c r="R113" s="11"/>
      <c r="S113" s="131">
        <f t="shared" si="3"/>
        <v>0</v>
      </c>
      <c r="T113" s="50">
        <f t="shared" si="4"/>
        <v>0</v>
      </c>
      <c r="U113" s="11"/>
      <c r="V113" s="12"/>
      <c r="W113" s="91"/>
      <c r="X113" s="95"/>
      <c r="Y113" s="8"/>
      <c r="Z113" s="8"/>
      <c r="AA113" s="8"/>
      <c r="AB113" s="8"/>
      <c r="AC113" s="8"/>
    </row>
    <row r="114" spans="1:29">
      <c r="A114" s="91"/>
      <c r="B114" s="5"/>
      <c r="C114" s="13"/>
      <c r="D114" s="11"/>
      <c r="E114" s="11"/>
      <c r="F114" s="11"/>
      <c r="G114" s="11"/>
      <c r="H114" s="11"/>
      <c r="I114" s="11"/>
      <c r="J114" s="11"/>
      <c r="K114" s="11"/>
      <c r="L114" s="11"/>
      <c r="M114" s="11"/>
      <c r="N114" s="11"/>
      <c r="O114" s="11"/>
      <c r="P114" s="11"/>
      <c r="Q114" s="11"/>
      <c r="R114" s="11"/>
      <c r="S114" s="131">
        <f t="shared" si="3"/>
        <v>0</v>
      </c>
      <c r="T114" s="50">
        <f t="shared" si="4"/>
        <v>0</v>
      </c>
      <c r="U114" s="11"/>
      <c r="V114" s="12"/>
      <c r="W114" s="91"/>
      <c r="X114" s="95"/>
      <c r="Y114" s="8"/>
      <c r="Z114" s="8"/>
      <c r="AA114" s="8"/>
      <c r="AB114" s="8"/>
      <c r="AC114" s="8"/>
    </row>
    <row r="115" spans="1:29">
      <c r="A115" s="91"/>
      <c r="B115" s="5"/>
      <c r="C115" s="13"/>
      <c r="D115" s="11"/>
      <c r="E115" s="11"/>
      <c r="F115" s="11"/>
      <c r="G115" s="11"/>
      <c r="H115" s="11"/>
      <c r="I115" s="11"/>
      <c r="J115" s="11"/>
      <c r="K115" s="11"/>
      <c r="L115" s="11"/>
      <c r="M115" s="11"/>
      <c r="N115" s="11"/>
      <c r="O115" s="11"/>
      <c r="P115" s="11"/>
      <c r="Q115" s="11"/>
      <c r="R115" s="11"/>
      <c r="S115" s="131">
        <f t="shared" si="3"/>
        <v>0</v>
      </c>
      <c r="T115" s="50">
        <f t="shared" si="4"/>
        <v>0</v>
      </c>
      <c r="U115" s="11"/>
      <c r="V115" s="12"/>
      <c r="W115" s="91"/>
      <c r="X115" s="95"/>
      <c r="Y115" s="8"/>
      <c r="Z115" s="8"/>
      <c r="AA115" s="8"/>
      <c r="AB115" s="8"/>
      <c r="AC115" s="8"/>
    </row>
    <row r="116" spans="1:29">
      <c r="A116" s="91"/>
      <c r="B116" s="5"/>
      <c r="C116" s="13"/>
      <c r="D116" s="11"/>
      <c r="E116" s="11"/>
      <c r="F116" s="11"/>
      <c r="G116" s="11"/>
      <c r="H116" s="11"/>
      <c r="I116" s="11"/>
      <c r="J116" s="11"/>
      <c r="K116" s="11"/>
      <c r="L116" s="11"/>
      <c r="M116" s="11"/>
      <c r="N116" s="11"/>
      <c r="O116" s="11"/>
      <c r="P116" s="11"/>
      <c r="Q116" s="11"/>
      <c r="R116" s="11"/>
      <c r="S116" s="131">
        <f t="shared" si="3"/>
        <v>0</v>
      </c>
      <c r="T116" s="50">
        <f t="shared" si="4"/>
        <v>0</v>
      </c>
      <c r="U116" s="11"/>
      <c r="V116" s="12"/>
      <c r="W116" s="91"/>
      <c r="X116" s="95"/>
      <c r="Y116" s="8"/>
      <c r="Z116" s="8"/>
      <c r="AA116" s="8"/>
      <c r="AB116" s="8"/>
      <c r="AC116" s="8"/>
    </row>
    <row r="117" spans="1:29">
      <c r="A117" s="91"/>
      <c r="B117" s="5"/>
      <c r="C117" s="13"/>
      <c r="D117" s="11"/>
      <c r="E117" s="11"/>
      <c r="F117" s="11"/>
      <c r="G117" s="11"/>
      <c r="H117" s="11"/>
      <c r="I117" s="11"/>
      <c r="J117" s="11"/>
      <c r="K117" s="11"/>
      <c r="L117" s="11"/>
      <c r="M117" s="11"/>
      <c r="N117" s="11"/>
      <c r="O117" s="11"/>
      <c r="P117" s="11"/>
      <c r="Q117" s="11"/>
      <c r="R117" s="11"/>
      <c r="S117" s="131">
        <f t="shared" si="3"/>
        <v>0</v>
      </c>
      <c r="T117" s="50">
        <f t="shared" si="4"/>
        <v>0</v>
      </c>
      <c r="U117" s="11"/>
      <c r="V117" s="12"/>
      <c r="W117" s="91"/>
      <c r="X117" s="95"/>
      <c r="Y117" s="8"/>
      <c r="Z117" s="8"/>
      <c r="AA117" s="8"/>
      <c r="AB117" s="8"/>
      <c r="AC117" s="8"/>
    </row>
    <row r="118" spans="1:29">
      <c r="A118" s="91"/>
      <c r="B118" s="5"/>
      <c r="C118" s="13"/>
      <c r="D118" s="11"/>
      <c r="E118" s="11"/>
      <c r="F118" s="11"/>
      <c r="G118" s="11"/>
      <c r="H118" s="11"/>
      <c r="I118" s="11"/>
      <c r="J118" s="11"/>
      <c r="K118" s="11"/>
      <c r="L118" s="11"/>
      <c r="M118" s="11"/>
      <c r="N118" s="11"/>
      <c r="O118" s="11"/>
      <c r="P118" s="11"/>
      <c r="Q118" s="11"/>
      <c r="R118" s="11"/>
      <c r="S118" s="131">
        <f t="shared" si="3"/>
        <v>0</v>
      </c>
      <c r="T118" s="50">
        <f t="shared" si="4"/>
        <v>0</v>
      </c>
      <c r="U118" s="11"/>
      <c r="V118" s="12"/>
      <c r="W118" s="91"/>
      <c r="X118" s="95"/>
      <c r="Y118" s="8"/>
      <c r="Z118" s="8"/>
      <c r="AA118" s="8"/>
      <c r="AB118" s="8"/>
      <c r="AC118" s="8"/>
    </row>
    <row r="119" spans="1:29">
      <c r="A119" s="91"/>
      <c r="B119" s="5"/>
      <c r="C119" s="13"/>
      <c r="D119" s="11"/>
      <c r="E119" s="11"/>
      <c r="F119" s="11"/>
      <c r="G119" s="11"/>
      <c r="H119" s="11"/>
      <c r="I119" s="11"/>
      <c r="J119" s="11"/>
      <c r="K119" s="11"/>
      <c r="L119" s="11"/>
      <c r="M119" s="11"/>
      <c r="N119" s="11"/>
      <c r="O119" s="11"/>
      <c r="P119" s="11"/>
      <c r="Q119" s="11"/>
      <c r="R119" s="11"/>
      <c r="S119" s="131">
        <f t="shared" si="3"/>
        <v>0</v>
      </c>
      <c r="T119" s="50">
        <f t="shared" si="4"/>
        <v>0</v>
      </c>
      <c r="U119" s="11"/>
      <c r="V119" s="12"/>
      <c r="W119" s="91"/>
      <c r="X119" s="95"/>
      <c r="Y119" s="8"/>
      <c r="Z119" s="8"/>
      <c r="AA119" s="8"/>
      <c r="AB119" s="8"/>
      <c r="AC119" s="8"/>
    </row>
    <row r="120" spans="1:29">
      <c r="A120" s="91"/>
      <c r="B120" s="5"/>
      <c r="C120" s="13"/>
      <c r="D120" s="11"/>
      <c r="E120" s="11"/>
      <c r="F120" s="11"/>
      <c r="G120" s="11"/>
      <c r="H120" s="11"/>
      <c r="I120" s="11"/>
      <c r="J120" s="11"/>
      <c r="K120" s="11"/>
      <c r="L120" s="11"/>
      <c r="M120" s="11"/>
      <c r="N120" s="11"/>
      <c r="O120" s="11"/>
      <c r="P120" s="11"/>
      <c r="Q120" s="11"/>
      <c r="R120" s="11"/>
      <c r="S120" s="131">
        <f t="shared" si="3"/>
        <v>0</v>
      </c>
      <c r="T120" s="50">
        <f t="shared" si="4"/>
        <v>0</v>
      </c>
      <c r="U120" s="11"/>
      <c r="V120" s="12"/>
      <c r="W120" s="91"/>
      <c r="X120" s="95"/>
      <c r="Y120" s="8"/>
      <c r="Z120" s="8"/>
      <c r="AA120" s="8"/>
      <c r="AB120" s="8"/>
      <c r="AC120" s="8"/>
    </row>
    <row r="121" spans="1:29">
      <c r="A121" s="91"/>
      <c r="B121" s="5"/>
      <c r="C121" s="13"/>
      <c r="D121" s="11"/>
      <c r="E121" s="11"/>
      <c r="F121" s="11"/>
      <c r="G121" s="11"/>
      <c r="H121" s="11"/>
      <c r="I121" s="11"/>
      <c r="J121" s="11"/>
      <c r="K121" s="11"/>
      <c r="L121" s="11"/>
      <c r="M121" s="11"/>
      <c r="N121" s="11"/>
      <c r="O121" s="11"/>
      <c r="P121" s="11"/>
      <c r="Q121" s="11"/>
      <c r="R121" s="11"/>
      <c r="S121" s="131">
        <f t="shared" si="3"/>
        <v>0</v>
      </c>
      <c r="T121" s="50">
        <f t="shared" si="4"/>
        <v>0</v>
      </c>
      <c r="U121" s="11"/>
      <c r="V121" s="12"/>
      <c r="W121" s="91"/>
      <c r="X121" s="95"/>
      <c r="Y121" s="8"/>
      <c r="Z121" s="8"/>
      <c r="AA121" s="8"/>
      <c r="AB121" s="8"/>
      <c r="AC121" s="8"/>
    </row>
    <row r="122" spans="1:29">
      <c r="A122" s="91"/>
      <c r="B122" s="5"/>
      <c r="C122" s="13"/>
      <c r="D122" s="11"/>
      <c r="E122" s="11"/>
      <c r="F122" s="11"/>
      <c r="G122" s="11"/>
      <c r="H122" s="11"/>
      <c r="I122" s="11"/>
      <c r="J122" s="11"/>
      <c r="K122" s="11"/>
      <c r="L122" s="11"/>
      <c r="M122" s="11"/>
      <c r="N122" s="11"/>
      <c r="O122" s="11"/>
      <c r="P122" s="11"/>
      <c r="Q122" s="11"/>
      <c r="R122" s="11"/>
      <c r="S122" s="131">
        <f t="shared" si="3"/>
        <v>0</v>
      </c>
      <c r="T122" s="50">
        <f t="shared" si="4"/>
        <v>0</v>
      </c>
      <c r="U122" s="11"/>
      <c r="V122" s="12"/>
      <c r="W122" s="91"/>
      <c r="X122" s="287"/>
      <c r="Y122" s="8"/>
      <c r="Z122" s="8"/>
      <c r="AA122" s="8"/>
      <c r="AB122" s="8"/>
      <c r="AC122" s="8"/>
    </row>
    <row r="123" spans="1:29">
      <c r="A123" s="91"/>
      <c r="B123" s="5"/>
      <c r="C123" s="13"/>
      <c r="D123" s="11"/>
      <c r="E123" s="11"/>
      <c r="F123" s="11"/>
      <c r="G123" s="11"/>
      <c r="H123" s="11"/>
      <c r="I123" s="11"/>
      <c r="J123" s="11"/>
      <c r="K123" s="11"/>
      <c r="L123" s="11"/>
      <c r="M123" s="11"/>
      <c r="N123" s="11"/>
      <c r="O123" s="11"/>
      <c r="P123" s="11"/>
      <c r="Q123" s="11"/>
      <c r="R123" s="11"/>
      <c r="S123" s="131">
        <f t="shared" si="3"/>
        <v>0</v>
      </c>
      <c r="T123" s="50">
        <f t="shared" si="4"/>
        <v>0</v>
      </c>
      <c r="U123" s="11"/>
      <c r="V123" s="12"/>
      <c r="W123" s="91"/>
      <c r="X123" s="287"/>
      <c r="Y123" s="8"/>
      <c r="Z123" s="8"/>
      <c r="AA123" s="8"/>
      <c r="AB123" s="8"/>
      <c r="AC123" s="8"/>
    </row>
    <row r="124" spans="1:29">
      <c r="A124" s="91"/>
      <c r="B124" s="5"/>
      <c r="C124" s="13"/>
      <c r="D124" s="11"/>
      <c r="E124" s="11"/>
      <c r="F124" s="11"/>
      <c r="G124" s="11"/>
      <c r="H124" s="11"/>
      <c r="I124" s="11"/>
      <c r="J124" s="11"/>
      <c r="K124" s="11"/>
      <c r="L124" s="11"/>
      <c r="M124" s="11"/>
      <c r="N124" s="11"/>
      <c r="O124" s="11"/>
      <c r="P124" s="11"/>
      <c r="Q124" s="11"/>
      <c r="R124" s="11"/>
      <c r="S124" s="131">
        <f t="shared" si="3"/>
        <v>0</v>
      </c>
      <c r="T124" s="50">
        <f t="shared" si="4"/>
        <v>0</v>
      </c>
      <c r="U124" s="11"/>
      <c r="V124" s="12"/>
      <c r="W124" s="110"/>
      <c r="X124" s="287"/>
      <c r="Y124" s="8"/>
      <c r="Z124" s="8"/>
      <c r="AA124" s="8"/>
      <c r="AB124" s="8"/>
      <c r="AC124" s="8"/>
    </row>
    <row r="125" spans="1:29">
      <c r="A125" s="91"/>
      <c r="B125" s="5"/>
      <c r="C125" s="13"/>
      <c r="D125" s="11"/>
      <c r="E125" s="11"/>
      <c r="F125" s="11"/>
      <c r="G125" s="11"/>
      <c r="H125" s="11"/>
      <c r="I125" s="11"/>
      <c r="J125" s="11"/>
      <c r="K125" s="11"/>
      <c r="L125" s="11"/>
      <c r="M125" s="11"/>
      <c r="N125" s="11"/>
      <c r="O125" s="11"/>
      <c r="P125" s="11"/>
      <c r="Q125" s="11"/>
      <c r="R125" s="11"/>
      <c r="S125" s="131">
        <f t="shared" si="3"/>
        <v>0</v>
      </c>
      <c r="T125" s="50">
        <f t="shared" si="4"/>
        <v>0</v>
      </c>
      <c r="U125" s="11"/>
      <c r="V125" s="12"/>
      <c r="W125" s="91"/>
      <c r="X125" s="95"/>
      <c r="Y125" s="8"/>
      <c r="Z125" s="8"/>
      <c r="AA125" s="8"/>
      <c r="AB125" s="8"/>
      <c r="AC125" s="8"/>
    </row>
    <row r="126" spans="1:29">
      <c r="A126" s="91"/>
      <c r="B126" s="5"/>
      <c r="C126" s="13"/>
      <c r="D126" s="11"/>
      <c r="E126" s="11"/>
      <c r="F126" s="11"/>
      <c r="G126" s="11"/>
      <c r="H126" s="11"/>
      <c r="I126" s="11"/>
      <c r="J126" s="11"/>
      <c r="K126" s="11"/>
      <c r="L126" s="11"/>
      <c r="M126" s="11"/>
      <c r="N126" s="11"/>
      <c r="O126" s="11"/>
      <c r="P126" s="11"/>
      <c r="Q126" s="11"/>
      <c r="R126" s="11"/>
      <c r="S126" s="131">
        <f t="shared" si="3"/>
        <v>0</v>
      </c>
      <c r="T126" s="50">
        <f t="shared" si="4"/>
        <v>0</v>
      </c>
      <c r="U126" s="11"/>
      <c r="V126" s="12"/>
      <c r="W126" s="91"/>
      <c r="X126" s="95"/>
      <c r="Y126" s="8"/>
      <c r="Z126" s="8"/>
      <c r="AA126" s="8"/>
      <c r="AB126" s="8"/>
      <c r="AC126" s="8"/>
    </row>
    <row r="127" spans="1:29">
      <c r="A127" s="91"/>
      <c r="B127" s="5"/>
      <c r="C127" s="13"/>
      <c r="D127" s="11"/>
      <c r="E127" s="11"/>
      <c r="F127" s="11"/>
      <c r="G127" s="11"/>
      <c r="H127" s="11"/>
      <c r="I127" s="11"/>
      <c r="J127" s="11"/>
      <c r="K127" s="11"/>
      <c r="L127" s="11"/>
      <c r="M127" s="11"/>
      <c r="N127" s="11"/>
      <c r="O127" s="11"/>
      <c r="P127" s="11"/>
      <c r="Q127" s="11"/>
      <c r="R127" s="11"/>
      <c r="S127" s="131">
        <f t="shared" si="3"/>
        <v>0</v>
      </c>
      <c r="T127" s="50">
        <f t="shared" si="4"/>
        <v>0</v>
      </c>
      <c r="U127" s="11"/>
      <c r="V127" s="12"/>
      <c r="W127" s="91"/>
      <c r="X127" s="95"/>
      <c r="Y127" s="8"/>
      <c r="Z127" s="8"/>
      <c r="AA127" s="8"/>
      <c r="AB127" s="8"/>
      <c r="AC127" s="8"/>
    </row>
    <row r="128" spans="1:29">
      <c r="A128" s="91"/>
      <c r="B128" s="5"/>
      <c r="C128" s="13"/>
      <c r="D128" s="11"/>
      <c r="E128" s="11"/>
      <c r="F128" s="11"/>
      <c r="G128" s="11"/>
      <c r="H128" s="11"/>
      <c r="I128" s="11"/>
      <c r="J128" s="11"/>
      <c r="K128" s="11"/>
      <c r="L128" s="11"/>
      <c r="M128" s="11"/>
      <c r="N128" s="11"/>
      <c r="O128" s="11"/>
      <c r="P128" s="11"/>
      <c r="Q128" s="11"/>
      <c r="R128" s="11"/>
      <c r="S128" s="131">
        <f t="shared" si="3"/>
        <v>0</v>
      </c>
      <c r="T128" s="50">
        <f t="shared" si="4"/>
        <v>0</v>
      </c>
      <c r="U128" s="11"/>
      <c r="V128" s="12"/>
      <c r="W128" s="91"/>
      <c r="X128" s="95"/>
      <c r="Y128" s="8"/>
      <c r="Z128" s="8"/>
      <c r="AA128" s="8"/>
      <c r="AB128" s="8"/>
      <c r="AC128" s="8"/>
    </row>
    <row r="129" spans="1:29">
      <c r="A129" s="91"/>
      <c r="B129" s="5"/>
      <c r="C129" s="13"/>
      <c r="D129" s="11"/>
      <c r="E129" s="11"/>
      <c r="F129" s="11"/>
      <c r="G129" s="11"/>
      <c r="H129" s="11"/>
      <c r="I129" s="11"/>
      <c r="J129" s="11"/>
      <c r="K129" s="11"/>
      <c r="L129" s="11"/>
      <c r="M129" s="11"/>
      <c r="N129" s="11"/>
      <c r="O129" s="11"/>
      <c r="P129" s="11"/>
      <c r="Q129" s="11"/>
      <c r="R129" s="11"/>
      <c r="S129" s="131">
        <f t="shared" si="3"/>
        <v>0</v>
      </c>
      <c r="T129" s="50">
        <f t="shared" si="4"/>
        <v>0</v>
      </c>
      <c r="U129" s="11"/>
      <c r="V129" s="12"/>
      <c r="W129" s="91"/>
      <c r="X129" s="95"/>
      <c r="Y129" s="8"/>
      <c r="Z129" s="8"/>
      <c r="AA129" s="8"/>
      <c r="AB129" s="8"/>
      <c r="AC129" s="8"/>
    </row>
    <row r="130" spans="1:29">
      <c r="A130" s="91"/>
      <c r="B130" s="5"/>
      <c r="C130" s="13"/>
      <c r="D130" s="11"/>
      <c r="E130" s="11"/>
      <c r="F130" s="11"/>
      <c r="G130" s="11"/>
      <c r="H130" s="11"/>
      <c r="I130" s="11"/>
      <c r="J130" s="11"/>
      <c r="K130" s="11"/>
      <c r="L130" s="11"/>
      <c r="M130" s="11"/>
      <c r="N130" s="11"/>
      <c r="O130" s="11"/>
      <c r="P130" s="11"/>
      <c r="Q130" s="11"/>
      <c r="R130" s="11"/>
      <c r="S130" s="131">
        <f t="shared" si="3"/>
        <v>0</v>
      </c>
      <c r="T130" s="50">
        <f t="shared" si="4"/>
        <v>0</v>
      </c>
      <c r="U130" s="11"/>
      <c r="V130" s="12"/>
      <c r="W130" s="91"/>
      <c r="X130" s="95"/>
      <c r="Y130" s="8"/>
      <c r="Z130" s="8"/>
      <c r="AA130" s="8"/>
      <c r="AB130" s="8"/>
      <c r="AC130" s="8"/>
    </row>
    <row r="131" spans="1:29">
      <c r="A131" s="91"/>
      <c r="B131" s="5"/>
      <c r="C131" s="13"/>
      <c r="D131" s="11"/>
      <c r="E131" s="11"/>
      <c r="F131" s="11"/>
      <c r="G131" s="11"/>
      <c r="H131" s="11"/>
      <c r="I131" s="11"/>
      <c r="J131" s="11"/>
      <c r="K131" s="11"/>
      <c r="L131" s="11"/>
      <c r="M131" s="11"/>
      <c r="N131" s="11"/>
      <c r="O131" s="11"/>
      <c r="P131" s="11"/>
      <c r="Q131" s="11"/>
      <c r="R131" s="11"/>
      <c r="S131" s="131">
        <f t="shared" si="3"/>
        <v>0</v>
      </c>
      <c r="T131" s="50">
        <f t="shared" si="4"/>
        <v>0</v>
      </c>
      <c r="U131" s="11"/>
      <c r="V131" s="12"/>
      <c r="W131" s="91"/>
      <c r="X131" s="95"/>
      <c r="Y131" s="8"/>
      <c r="Z131" s="8"/>
      <c r="AA131" s="8"/>
      <c r="AB131" s="8"/>
      <c r="AC131" s="8"/>
    </row>
    <row r="132" spans="1:29">
      <c r="A132" s="91"/>
      <c r="B132" s="5"/>
      <c r="C132" s="13"/>
      <c r="D132" s="11"/>
      <c r="E132" s="11"/>
      <c r="F132" s="11"/>
      <c r="G132" s="11"/>
      <c r="H132" s="11"/>
      <c r="I132" s="11"/>
      <c r="J132" s="11"/>
      <c r="K132" s="11"/>
      <c r="L132" s="11"/>
      <c r="M132" s="11"/>
      <c r="N132" s="11"/>
      <c r="O132" s="11"/>
      <c r="P132" s="11"/>
      <c r="Q132" s="11"/>
      <c r="R132" s="11"/>
      <c r="S132" s="131">
        <f t="shared" si="3"/>
        <v>0</v>
      </c>
      <c r="T132" s="50">
        <f t="shared" si="4"/>
        <v>0</v>
      </c>
      <c r="U132" s="11"/>
      <c r="V132" s="12"/>
      <c r="W132" s="91"/>
      <c r="X132" s="95"/>
      <c r="Y132" s="8"/>
      <c r="Z132" s="8"/>
      <c r="AA132" s="8"/>
      <c r="AB132" s="8"/>
      <c r="AC132" s="8"/>
    </row>
    <row r="133" spans="1:29">
      <c r="A133" s="91"/>
      <c r="B133" s="5"/>
      <c r="C133" s="13"/>
      <c r="D133" s="11"/>
      <c r="E133" s="11"/>
      <c r="F133" s="11"/>
      <c r="G133" s="11"/>
      <c r="H133" s="11"/>
      <c r="I133" s="11"/>
      <c r="J133" s="11"/>
      <c r="K133" s="11"/>
      <c r="L133" s="11"/>
      <c r="M133" s="11"/>
      <c r="N133" s="11"/>
      <c r="O133" s="11"/>
      <c r="P133" s="11"/>
      <c r="Q133" s="11"/>
      <c r="R133" s="11"/>
      <c r="S133" s="131">
        <f t="shared" si="3"/>
        <v>0</v>
      </c>
      <c r="T133" s="50">
        <f t="shared" si="4"/>
        <v>0</v>
      </c>
      <c r="U133" s="11"/>
      <c r="V133" s="12"/>
      <c r="W133" s="91"/>
      <c r="X133" s="95"/>
      <c r="Y133" s="8"/>
      <c r="Z133" s="8"/>
      <c r="AA133" s="8"/>
      <c r="AB133" s="8"/>
      <c r="AC133" s="8"/>
    </row>
    <row r="134" spans="1:29">
      <c r="A134" s="91"/>
      <c r="B134" s="5"/>
      <c r="C134" s="13"/>
      <c r="D134" s="11"/>
      <c r="E134" s="11"/>
      <c r="F134" s="11"/>
      <c r="G134" s="11"/>
      <c r="H134" s="11"/>
      <c r="I134" s="11"/>
      <c r="J134" s="11"/>
      <c r="K134" s="11"/>
      <c r="L134" s="11"/>
      <c r="M134" s="11"/>
      <c r="N134" s="11"/>
      <c r="O134" s="11"/>
      <c r="P134" s="11"/>
      <c r="Q134" s="11"/>
      <c r="R134" s="11"/>
      <c r="S134" s="131">
        <f t="shared" si="3"/>
        <v>0</v>
      </c>
      <c r="T134" s="50">
        <f t="shared" si="4"/>
        <v>0</v>
      </c>
      <c r="U134" s="11"/>
      <c r="V134" s="12"/>
      <c r="W134" s="91"/>
      <c r="X134" s="95"/>
      <c r="Y134" s="8"/>
      <c r="Z134" s="8"/>
      <c r="AA134" s="8"/>
      <c r="AB134" s="8"/>
      <c r="AC134" s="8"/>
    </row>
    <row r="135" spans="1:29">
      <c r="A135" s="91"/>
      <c r="B135" s="5"/>
      <c r="C135" s="13"/>
      <c r="D135" s="11"/>
      <c r="E135" s="11"/>
      <c r="F135" s="11"/>
      <c r="G135" s="11"/>
      <c r="H135" s="11"/>
      <c r="I135" s="11"/>
      <c r="J135" s="11"/>
      <c r="K135" s="11"/>
      <c r="L135" s="11"/>
      <c r="M135" s="11"/>
      <c r="N135" s="11"/>
      <c r="O135" s="11"/>
      <c r="P135" s="11"/>
      <c r="Q135" s="11"/>
      <c r="R135" s="11"/>
      <c r="S135" s="131">
        <f t="shared" si="3"/>
        <v>0</v>
      </c>
      <c r="T135" s="50">
        <f t="shared" si="4"/>
        <v>0</v>
      </c>
      <c r="U135" s="11"/>
      <c r="V135" s="12"/>
      <c r="W135" s="91"/>
      <c r="X135" s="95"/>
      <c r="Y135" s="8"/>
      <c r="Z135" s="8"/>
      <c r="AA135" s="8"/>
      <c r="AB135" s="8"/>
      <c r="AC135" s="8"/>
    </row>
    <row r="136" spans="1:29">
      <c r="A136" s="91"/>
      <c r="B136" s="5"/>
      <c r="C136" s="13"/>
      <c r="D136" s="11"/>
      <c r="E136" s="11"/>
      <c r="F136" s="11"/>
      <c r="G136" s="11"/>
      <c r="H136" s="11"/>
      <c r="I136" s="11"/>
      <c r="J136" s="11"/>
      <c r="K136" s="11"/>
      <c r="L136" s="11"/>
      <c r="M136" s="11"/>
      <c r="N136" s="11"/>
      <c r="O136" s="11"/>
      <c r="P136" s="11"/>
      <c r="Q136" s="11"/>
      <c r="R136" s="11"/>
      <c r="S136" s="131">
        <f t="shared" si="3"/>
        <v>0</v>
      </c>
      <c r="T136" s="50">
        <f t="shared" si="4"/>
        <v>0</v>
      </c>
      <c r="U136" s="11"/>
      <c r="V136" s="12"/>
      <c r="W136" s="91"/>
      <c r="X136" s="95"/>
      <c r="Y136" s="8"/>
      <c r="Z136" s="8"/>
      <c r="AA136" s="8"/>
      <c r="AB136" s="8"/>
      <c r="AC136" s="8"/>
    </row>
    <row r="137" spans="1:29">
      <c r="A137" s="91"/>
      <c r="B137" s="5"/>
      <c r="C137" s="13"/>
      <c r="D137" s="11"/>
      <c r="E137" s="11"/>
      <c r="F137" s="11"/>
      <c r="G137" s="11"/>
      <c r="H137" s="11"/>
      <c r="I137" s="11"/>
      <c r="J137" s="11"/>
      <c r="K137" s="11"/>
      <c r="L137" s="11"/>
      <c r="M137" s="11"/>
      <c r="N137" s="11"/>
      <c r="O137" s="11"/>
      <c r="P137" s="11"/>
      <c r="Q137" s="11"/>
      <c r="R137" s="11"/>
      <c r="S137" s="131">
        <f t="shared" si="3"/>
        <v>0</v>
      </c>
      <c r="T137" s="50">
        <f t="shared" si="4"/>
        <v>0</v>
      </c>
      <c r="U137" s="11"/>
      <c r="V137" s="12"/>
      <c r="W137" s="91"/>
      <c r="X137" s="95"/>
      <c r="Y137" s="8"/>
      <c r="Z137" s="8"/>
      <c r="AA137" s="8"/>
      <c r="AB137" s="8"/>
      <c r="AC137" s="8"/>
    </row>
    <row r="138" spans="1:29">
      <c r="A138" s="91"/>
      <c r="B138" s="5"/>
      <c r="C138" s="13"/>
      <c r="D138" s="11"/>
      <c r="E138" s="11"/>
      <c r="F138" s="11"/>
      <c r="G138" s="11"/>
      <c r="H138" s="11"/>
      <c r="I138" s="11"/>
      <c r="J138" s="11"/>
      <c r="K138" s="11"/>
      <c r="L138" s="11"/>
      <c r="M138" s="11"/>
      <c r="N138" s="11"/>
      <c r="O138" s="11"/>
      <c r="P138" s="11"/>
      <c r="Q138" s="11"/>
      <c r="R138" s="11"/>
      <c r="S138" s="131">
        <f t="shared" si="3"/>
        <v>0</v>
      </c>
      <c r="T138" s="50">
        <f t="shared" si="4"/>
        <v>0</v>
      </c>
      <c r="U138" s="11"/>
      <c r="V138" s="12"/>
      <c r="W138" s="91"/>
      <c r="X138" s="95"/>
      <c r="Y138" s="8"/>
      <c r="Z138" s="8"/>
      <c r="AA138" s="8"/>
      <c r="AB138" s="8"/>
      <c r="AC138" s="8"/>
    </row>
    <row r="139" spans="1:29">
      <c r="A139" s="91"/>
      <c r="B139" s="5"/>
      <c r="C139" s="13"/>
      <c r="D139" s="11"/>
      <c r="E139" s="11"/>
      <c r="F139" s="11"/>
      <c r="G139" s="11"/>
      <c r="H139" s="11"/>
      <c r="I139" s="11"/>
      <c r="J139" s="11"/>
      <c r="K139" s="11"/>
      <c r="L139" s="11"/>
      <c r="M139" s="11"/>
      <c r="N139" s="11"/>
      <c r="O139" s="11"/>
      <c r="P139" s="11"/>
      <c r="Q139" s="11"/>
      <c r="R139" s="11"/>
      <c r="S139" s="131">
        <f t="shared" si="3"/>
        <v>0</v>
      </c>
      <c r="T139" s="50">
        <f t="shared" si="4"/>
        <v>0</v>
      </c>
      <c r="U139" s="11"/>
      <c r="V139" s="12"/>
      <c r="W139" s="91"/>
      <c r="X139" s="95"/>
      <c r="Y139" s="8"/>
      <c r="Z139" s="8"/>
      <c r="AA139" s="8"/>
      <c r="AB139" s="8"/>
      <c r="AC139" s="8"/>
    </row>
    <row r="140" spans="1:29">
      <c r="A140" s="91"/>
      <c r="B140" s="5"/>
      <c r="C140" s="13"/>
      <c r="D140" s="11"/>
      <c r="E140" s="11"/>
      <c r="F140" s="11"/>
      <c r="G140" s="11"/>
      <c r="H140" s="11"/>
      <c r="I140" s="11"/>
      <c r="J140" s="11"/>
      <c r="K140" s="11"/>
      <c r="L140" s="11"/>
      <c r="M140" s="11"/>
      <c r="N140" s="11"/>
      <c r="O140" s="11"/>
      <c r="P140" s="11"/>
      <c r="Q140" s="11"/>
      <c r="R140" s="11"/>
      <c r="S140" s="131">
        <f t="shared" ref="S140:S153" si="5">C140</f>
        <v>0</v>
      </c>
      <c r="T140" s="50">
        <f t="shared" ref="T140:T153" si="6">B140</f>
        <v>0</v>
      </c>
      <c r="U140" s="11"/>
      <c r="V140" s="12"/>
      <c r="W140" s="91"/>
      <c r="X140" s="95"/>
      <c r="Y140" s="8"/>
      <c r="Z140" s="8"/>
      <c r="AA140" s="8"/>
      <c r="AB140" s="8"/>
      <c r="AC140" s="8"/>
    </row>
    <row r="141" spans="1:29">
      <c r="A141" s="91"/>
      <c r="B141" s="5"/>
      <c r="C141" s="13"/>
      <c r="D141" s="11"/>
      <c r="E141" s="11"/>
      <c r="F141" s="11"/>
      <c r="G141" s="11"/>
      <c r="H141" s="11"/>
      <c r="I141" s="11"/>
      <c r="J141" s="11"/>
      <c r="K141" s="11"/>
      <c r="L141" s="11"/>
      <c r="M141" s="11"/>
      <c r="N141" s="11"/>
      <c r="O141" s="11"/>
      <c r="P141" s="11"/>
      <c r="Q141" s="11"/>
      <c r="R141" s="11"/>
      <c r="S141" s="131">
        <f t="shared" si="5"/>
        <v>0</v>
      </c>
      <c r="T141" s="50">
        <f t="shared" si="6"/>
        <v>0</v>
      </c>
      <c r="U141" s="11"/>
      <c r="V141" s="12"/>
      <c r="W141" s="91"/>
      <c r="X141" s="95"/>
      <c r="Y141" s="8"/>
      <c r="Z141" s="8"/>
      <c r="AA141" s="8"/>
      <c r="AB141" s="8"/>
      <c r="AC141" s="8"/>
    </row>
    <row r="142" spans="1:29">
      <c r="A142" s="91"/>
      <c r="B142" s="5"/>
      <c r="C142" s="13"/>
      <c r="D142" s="11"/>
      <c r="E142" s="11"/>
      <c r="F142" s="11"/>
      <c r="G142" s="11"/>
      <c r="H142" s="11"/>
      <c r="I142" s="11"/>
      <c r="J142" s="11"/>
      <c r="K142" s="11"/>
      <c r="L142" s="11"/>
      <c r="M142" s="11"/>
      <c r="N142" s="11"/>
      <c r="O142" s="11"/>
      <c r="P142" s="11"/>
      <c r="Q142" s="11"/>
      <c r="R142" s="11"/>
      <c r="S142" s="131">
        <f t="shared" si="5"/>
        <v>0</v>
      </c>
      <c r="T142" s="50">
        <f t="shared" si="6"/>
        <v>0</v>
      </c>
      <c r="U142" s="11"/>
      <c r="V142" s="12"/>
      <c r="W142" s="91"/>
      <c r="X142" s="95"/>
      <c r="Y142" s="8"/>
      <c r="Z142" s="8"/>
      <c r="AA142" s="8"/>
      <c r="AB142" s="8"/>
      <c r="AC142" s="8"/>
    </row>
    <row r="143" spans="1:29">
      <c r="A143" s="91"/>
      <c r="B143" s="5"/>
      <c r="C143" s="13"/>
      <c r="D143" s="11"/>
      <c r="E143" s="11"/>
      <c r="F143" s="11"/>
      <c r="G143" s="11"/>
      <c r="H143" s="11"/>
      <c r="I143" s="11"/>
      <c r="J143" s="11"/>
      <c r="K143" s="11"/>
      <c r="L143" s="11"/>
      <c r="M143" s="11"/>
      <c r="N143" s="11"/>
      <c r="O143" s="11"/>
      <c r="P143" s="11"/>
      <c r="Q143" s="11"/>
      <c r="R143" s="11"/>
      <c r="S143" s="131">
        <f t="shared" si="5"/>
        <v>0</v>
      </c>
      <c r="T143" s="50">
        <f t="shared" si="6"/>
        <v>0</v>
      </c>
      <c r="U143" s="11"/>
      <c r="V143" s="12"/>
      <c r="W143" s="91"/>
      <c r="X143" s="95"/>
      <c r="Y143" s="8"/>
      <c r="Z143" s="8"/>
      <c r="AA143" s="8"/>
      <c r="AB143" s="8"/>
      <c r="AC143" s="8"/>
    </row>
    <row r="144" spans="1:29">
      <c r="A144" s="91"/>
      <c r="B144" s="5"/>
      <c r="C144" s="13"/>
      <c r="D144" s="11"/>
      <c r="E144" s="11"/>
      <c r="F144" s="11"/>
      <c r="G144" s="11"/>
      <c r="H144" s="11"/>
      <c r="I144" s="11"/>
      <c r="J144" s="11"/>
      <c r="K144" s="11"/>
      <c r="L144" s="11"/>
      <c r="M144" s="11"/>
      <c r="N144" s="11"/>
      <c r="O144" s="11"/>
      <c r="P144" s="11"/>
      <c r="Q144" s="11"/>
      <c r="R144" s="11"/>
      <c r="S144" s="131">
        <f t="shared" si="5"/>
        <v>0</v>
      </c>
      <c r="T144" s="50">
        <f t="shared" si="6"/>
        <v>0</v>
      </c>
      <c r="U144" s="11"/>
      <c r="V144" s="12"/>
      <c r="W144" s="91"/>
      <c r="X144" s="95"/>
      <c r="Y144" s="8"/>
      <c r="Z144" s="8"/>
      <c r="AA144" s="8"/>
      <c r="AB144" s="8"/>
      <c r="AC144" s="8"/>
    </row>
    <row r="145" spans="1:29">
      <c r="A145" s="91"/>
      <c r="B145" s="5"/>
      <c r="C145" s="13"/>
      <c r="D145" s="11"/>
      <c r="E145" s="11"/>
      <c r="F145" s="11"/>
      <c r="G145" s="11"/>
      <c r="H145" s="11"/>
      <c r="I145" s="11"/>
      <c r="J145" s="11"/>
      <c r="K145" s="11"/>
      <c r="L145" s="11"/>
      <c r="M145" s="11"/>
      <c r="N145" s="11"/>
      <c r="O145" s="11"/>
      <c r="P145" s="11"/>
      <c r="Q145" s="11"/>
      <c r="R145" s="11"/>
      <c r="S145" s="131">
        <f t="shared" si="5"/>
        <v>0</v>
      </c>
      <c r="T145" s="50">
        <f t="shared" si="6"/>
        <v>0</v>
      </c>
      <c r="U145" s="11"/>
      <c r="V145" s="12"/>
      <c r="W145" s="91"/>
      <c r="X145" s="95"/>
      <c r="Y145" s="8"/>
      <c r="Z145" s="8"/>
      <c r="AA145" s="8"/>
      <c r="AB145" s="8"/>
      <c r="AC145" s="8"/>
    </row>
    <row r="146" spans="1:29">
      <c r="A146" s="91"/>
      <c r="B146" s="5"/>
      <c r="C146" s="13"/>
      <c r="D146" s="11"/>
      <c r="E146" s="11"/>
      <c r="F146" s="11"/>
      <c r="G146" s="11"/>
      <c r="H146" s="11"/>
      <c r="I146" s="11"/>
      <c r="J146" s="11"/>
      <c r="K146" s="11"/>
      <c r="L146" s="11"/>
      <c r="M146" s="11"/>
      <c r="N146" s="11"/>
      <c r="O146" s="11"/>
      <c r="P146" s="11"/>
      <c r="Q146" s="11"/>
      <c r="R146" s="11"/>
      <c r="S146" s="131">
        <f t="shared" si="5"/>
        <v>0</v>
      </c>
      <c r="T146" s="50">
        <f t="shared" si="6"/>
        <v>0</v>
      </c>
      <c r="U146" s="11"/>
      <c r="V146" s="12"/>
      <c r="W146" s="91"/>
      <c r="X146" s="95"/>
      <c r="Y146" s="8"/>
      <c r="Z146" s="8"/>
      <c r="AA146" s="8"/>
      <c r="AB146" s="8"/>
      <c r="AC146" s="8"/>
    </row>
    <row r="147" spans="1:29">
      <c r="A147" s="91"/>
      <c r="B147" s="5"/>
      <c r="C147" s="13"/>
      <c r="D147" s="11"/>
      <c r="E147" s="11"/>
      <c r="F147" s="11"/>
      <c r="G147" s="11"/>
      <c r="H147" s="11"/>
      <c r="I147" s="11"/>
      <c r="J147" s="11"/>
      <c r="K147" s="11"/>
      <c r="L147" s="11"/>
      <c r="M147" s="11"/>
      <c r="N147" s="11"/>
      <c r="O147" s="11"/>
      <c r="P147" s="11"/>
      <c r="Q147" s="11"/>
      <c r="R147" s="11"/>
      <c r="S147" s="131">
        <f t="shared" si="5"/>
        <v>0</v>
      </c>
      <c r="T147" s="50">
        <f t="shared" si="6"/>
        <v>0</v>
      </c>
      <c r="U147" s="11"/>
      <c r="V147" s="12"/>
      <c r="W147" s="91"/>
      <c r="X147" s="95"/>
      <c r="Y147" s="8"/>
      <c r="Z147" s="8"/>
      <c r="AA147" s="8"/>
      <c r="AB147" s="8"/>
      <c r="AC147" s="8"/>
    </row>
    <row r="148" spans="1:29">
      <c r="A148" s="91"/>
      <c r="B148" s="5"/>
      <c r="C148" s="13"/>
      <c r="D148" s="11"/>
      <c r="E148" s="11"/>
      <c r="F148" s="11"/>
      <c r="G148" s="11"/>
      <c r="H148" s="11"/>
      <c r="I148" s="11"/>
      <c r="J148" s="11"/>
      <c r="K148" s="11"/>
      <c r="L148" s="11"/>
      <c r="M148" s="11"/>
      <c r="N148" s="11"/>
      <c r="O148" s="11"/>
      <c r="P148" s="11"/>
      <c r="Q148" s="11"/>
      <c r="R148" s="11"/>
      <c r="S148" s="131">
        <f t="shared" si="5"/>
        <v>0</v>
      </c>
      <c r="T148" s="50">
        <f t="shared" si="6"/>
        <v>0</v>
      </c>
      <c r="U148" s="11"/>
      <c r="V148" s="12"/>
      <c r="W148" s="91"/>
      <c r="X148" s="95"/>
      <c r="Y148" s="8"/>
      <c r="Z148" s="8"/>
      <c r="AA148" s="8"/>
      <c r="AB148" s="8"/>
      <c r="AC148" s="8"/>
    </row>
    <row r="149" spans="1:29">
      <c r="A149" s="91"/>
      <c r="B149" s="5"/>
      <c r="C149" s="13"/>
      <c r="D149" s="11"/>
      <c r="E149" s="11"/>
      <c r="F149" s="11"/>
      <c r="G149" s="11"/>
      <c r="H149" s="11"/>
      <c r="I149" s="11"/>
      <c r="J149" s="11"/>
      <c r="K149" s="11"/>
      <c r="L149" s="11"/>
      <c r="M149" s="11"/>
      <c r="N149" s="11"/>
      <c r="O149" s="11"/>
      <c r="P149" s="11"/>
      <c r="Q149" s="11"/>
      <c r="R149" s="11"/>
      <c r="S149" s="131">
        <f t="shared" si="5"/>
        <v>0</v>
      </c>
      <c r="T149" s="50">
        <f t="shared" si="6"/>
        <v>0</v>
      </c>
      <c r="U149" s="11"/>
      <c r="V149" s="12"/>
      <c r="W149" s="91"/>
      <c r="X149" s="95"/>
      <c r="Y149" s="8"/>
      <c r="Z149" s="8"/>
      <c r="AA149" s="8"/>
      <c r="AB149" s="8"/>
      <c r="AC149" s="8"/>
    </row>
    <row r="150" spans="1:29">
      <c r="A150" s="91"/>
      <c r="B150" s="5"/>
      <c r="C150" s="13"/>
      <c r="D150" s="11"/>
      <c r="E150" s="11"/>
      <c r="F150" s="11"/>
      <c r="G150" s="11"/>
      <c r="H150" s="11"/>
      <c r="I150" s="11"/>
      <c r="J150" s="11"/>
      <c r="K150" s="11"/>
      <c r="L150" s="11"/>
      <c r="M150" s="11"/>
      <c r="N150" s="11"/>
      <c r="O150" s="11"/>
      <c r="P150" s="11"/>
      <c r="Q150" s="11"/>
      <c r="R150" s="11"/>
      <c r="S150" s="131">
        <f t="shared" si="5"/>
        <v>0</v>
      </c>
      <c r="T150" s="50">
        <f t="shared" si="6"/>
        <v>0</v>
      </c>
      <c r="U150" s="11"/>
      <c r="V150" s="12"/>
      <c r="W150" s="91"/>
      <c r="X150" s="95"/>
      <c r="Y150" s="8"/>
      <c r="Z150" s="8"/>
      <c r="AA150" s="8"/>
      <c r="AB150" s="8"/>
      <c r="AC150" s="8"/>
    </row>
    <row r="151" spans="1:29">
      <c r="A151" s="91"/>
      <c r="B151" s="5"/>
      <c r="C151" s="13"/>
      <c r="D151" s="11"/>
      <c r="E151" s="11"/>
      <c r="F151" s="11"/>
      <c r="G151" s="11"/>
      <c r="H151" s="11"/>
      <c r="I151" s="11"/>
      <c r="J151" s="11"/>
      <c r="K151" s="11"/>
      <c r="L151" s="11"/>
      <c r="M151" s="11"/>
      <c r="N151" s="11"/>
      <c r="O151" s="11"/>
      <c r="P151" s="11"/>
      <c r="Q151" s="11"/>
      <c r="R151" s="11"/>
      <c r="S151" s="131">
        <f t="shared" si="5"/>
        <v>0</v>
      </c>
      <c r="T151" s="50">
        <f t="shared" si="6"/>
        <v>0</v>
      </c>
      <c r="U151" s="11"/>
      <c r="V151" s="12"/>
      <c r="W151" s="91"/>
      <c r="X151" s="95"/>
      <c r="Y151" s="8"/>
      <c r="Z151" s="8"/>
      <c r="AA151" s="8"/>
      <c r="AB151" s="8"/>
      <c r="AC151" s="8"/>
    </row>
    <row r="152" spans="1:29">
      <c r="A152" s="91"/>
      <c r="B152" s="5"/>
      <c r="C152" s="13"/>
      <c r="D152" s="11"/>
      <c r="E152" s="11"/>
      <c r="F152" s="11"/>
      <c r="G152" s="11"/>
      <c r="H152" s="11"/>
      <c r="I152" s="11"/>
      <c r="J152" s="11"/>
      <c r="K152" s="11"/>
      <c r="L152" s="11"/>
      <c r="M152" s="11"/>
      <c r="N152" s="11"/>
      <c r="O152" s="11"/>
      <c r="P152" s="11"/>
      <c r="Q152" s="11"/>
      <c r="R152" s="11"/>
      <c r="S152" s="131">
        <f t="shared" si="5"/>
        <v>0</v>
      </c>
      <c r="T152" s="50">
        <f t="shared" si="6"/>
        <v>0</v>
      </c>
      <c r="U152" s="11"/>
      <c r="V152" s="12"/>
      <c r="W152" s="91"/>
      <c r="X152" s="95"/>
      <c r="Y152" s="8"/>
      <c r="Z152" s="8"/>
      <c r="AA152" s="8"/>
      <c r="AB152" s="8"/>
      <c r="AC152" s="8"/>
    </row>
    <row r="153" spans="1:29">
      <c r="A153" s="91"/>
      <c r="B153" s="5"/>
      <c r="C153" s="13"/>
      <c r="D153" s="11"/>
      <c r="E153" s="11"/>
      <c r="F153" s="11"/>
      <c r="G153" s="11"/>
      <c r="H153" s="11"/>
      <c r="I153" s="11"/>
      <c r="J153" s="11"/>
      <c r="K153" s="11"/>
      <c r="L153" s="11"/>
      <c r="M153" s="11"/>
      <c r="N153" s="11"/>
      <c r="O153" s="11"/>
      <c r="P153" s="11"/>
      <c r="Q153" s="11"/>
      <c r="R153" s="11"/>
      <c r="S153" s="131">
        <f t="shared" si="5"/>
        <v>0</v>
      </c>
      <c r="T153" s="50">
        <f t="shared" si="6"/>
        <v>0</v>
      </c>
      <c r="U153" s="11"/>
      <c r="V153" s="12"/>
      <c r="W153" s="91"/>
      <c r="X153" s="95"/>
      <c r="Y153" s="8"/>
      <c r="Z153" s="8"/>
      <c r="AA153" s="8"/>
      <c r="AB153" s="8"/>
      <c r="AC153" s="8"/>
    </row>
    <row r="154" spans="1:29">
      <c r="A154" s="91"/>
      <c r="B154" s="91"/>
      <c r="C154" s="133"/>
      <c r="D154" s="91"/>
      <c r="E154" s="91"/>
      <c r="F154" s="91"/>
      <c r="G154" s="91"/>
      <c r="H154" s="91"/>
      <c r="I154" s="91"/>
      <c r="J154" s="91"/>
      <c r="K154" s="91"/>
      <c r="L154" s="91"/>
      <c r="M154" s="91"/>
      <c r="N154" s="91"/>
      <c r="O154" s="91"/>
      <c r="P154" s="91"/>
      <c r="Q154" s="91"/>
      <c r="R154" s="91"/>
      <c r="S154" s="132"/>
      <c r="T154" s="91"/>
      <c r="U154" s="91"/>
      <c r="V154" s="91"/>
      <c r="W154" s="91"/>
      <c r="X154" s="95"/>
      <c r="Y154" s="8"/>
      <c r="Z154" s="8"/>
      <c r="AA154" s="8"/>
      <c r="AB154" s="8"/>
      <c r="AC154" s="8"/>
    </row>
    <row r="155" spans="1:29">
      <c r="B155" s="6"/>
      <c r="C155" s="9"/>
      <c r="D155" s="6"/>
      <c r="E155" s="6"/>
      <c r="F155" s="6"/>
      <c r="I155" s="6"/>
      <c r="J155" s="6"/>
      <c r="K155" s="6"/>
      <c r="W155" s="6"/>
      <c r="Y155" s="8"/>
      <c r="Z155" s="8"/>
      <c r="AA155" s="8"/>
      <c r="AB155" s="8"/>
      <c r="AC155" s="8"/>
    </row>
    <row r="156" spans="1:29">
      <c r="B156" s="6"/>
      <c r="C156" s="9"/>
      <c r="D156" s="6"/>
      <c r="E156" s="6"/>
      <c r="F156" s="6"/>
      <c r="I156" s="6"/>
      <c r="J156" s="6"/>
      <c r="K156" s="6"/>
      <c r="W156" s="6"/>
      <c r="Y156" s="8"/>
      <c r="Z156" s="8"/>
      <c r="AA156" s="8"/>
      <c r="AB156" s="8"/>
      <c r="AC156" s="8"/>
    </row>
    <row r="157" spans="1:29">
      <c r="B157" s="6"/>
      <c r="C157" s="9"/>
      <c r="D157" s="6"/>
      <c r="E157" s="6"/>
      <c r="F157" s="6"/>
      <c r="I157" s="6"/>
      <c r="J157" s="6"/>
      <c r="K157" s="6"/>
      <c r="W157" s="6"/>
      <c r="Y157" s="8"/>
      <c r="Z157" s="8"/>
      <c r="AA157" s="8"/>
      <c r="AB157" s="8"/>
      <c r="AC157" s="8"/>
    </row>
    <row r="158" spans="1:29">
      <c r="B158" s="6"/>
      <c r="C158" s="9"/>
      <c r="D158" s="6"/>
      <c r="E158" s="6"/>
      <c r="F158" s="6"/>
      <c r="I158" s="6"/>
      <c r="J158" s="6"/>
      <c r="K158" s="6"/>
      <c r="W158" s="6"/>
      <c r="Y158" s="8"/>
      <c r="Z158" s="8"/>
      <c r="AA158" s="8"/>
      <c r="AB158" s="8"/>
      <c r="AC158" s="8"/>
    </row>
    <row r="159" spans="1:29">
      <c r="B159" s="6"/>
      <c r="C159" s="9"/>
      <c r="D159" s="6"/>
      <c r="E159" s="6"/>
      <c r="F159" s="6"/>
      <c r="I159" s="6"/>
      <c r="J159" s="6"/>
      <c r="K159" s="6"/>
      <c r="W159" s="6"/>
      <c r="Y159" s="8"/>
      <c r="Z159" s="8"/>
      <c r="AA159" s="8"/>
      <c r="AB159" s="8"/>
      <c r="AC159" s="8"/>
    </row>
    <row r="160" spans="1:29">
      <c r="B160" s="6"/>
      <c r="C160" s="9"/>
      <c r="D160" s="6"/>
      <c r="E160" s="6"/>
      <c r="F160" s="6"/>
      <c r="I160" s="6"/>
      <c r="J160" s="6"/>
      <c r="K160" s="6"/>
      <c r="W160" s="6"/>
      <c r="Y160" s="8"/>
      <c r="Z160" s="8"/>
      <c r="AA160" s="8"/>
      <c r="AB160" s="8"/>
      <c r="AC160" s="8"/>
    </row>
    <row r="161" spans="2:29">
      <c r="B161" s="6"/>
      <c r="C161" s="9"/>
      <c r="D161" s="6"/>
      <c r="E161" s="6"/>
      <c r="F161" s="6"/>
      <c r="I161" s="6"/>
      <c r="J161" s="6"/>
      <c r="K161" s="6"/>
      <c r="W161" s="6"/>
      <c r="Y161" s="8"/>
      <c r="Z161" s="8"/>
      <c r="AA161" s="8"/>
      <c r="AB161" s="8"/>
      <c r="AC161" s="8"/>
    </row>
    <row r="162" spans="2:29">
      <c r="B162" s="6"/>
      <c r="C162" s="9"/>
      <c r="D162" s="6"/>
      <c r="E162" s="6"/>
      <c r="F162" s="6"/>
      <c r="I162" s="6"/>
      <c r="J162" s="6"/>
      <c r="K162" s="6"/>
      <c r="W162" s="6"/>
      <c r="Y162" s="8"/>
      <c r="Z162" s="8"/>
      <c r="AA162" s="8"/>
      <c r="AB162" s="8"/>
      <c r="AC162" s="8"/>
    </row>
    <row r="163" spans="2:29">
      <c r="B163" s="6"/>
      <c r="C163" s="9"/>
      <c r="D163" s="6"/>
      <c r="E163" s="6"/>
      <c r="F163" s="6"/>
      <c r="I163" s="6"/>
      <c r="J163" s="6"/>
      <c r="K163" s="6"/>
      <c r="W163" s="6"/>
      <c r="Y163" s="8"/>
      <c r="Z163" s="8"/>
      <c r="AA163" s="8"/>
      <c r="AB163" s="8"/>
      <c r="AC163" s="8"/>
    </row>
    <row r="164" spans="2:29">
      <c r="B164" s="6"/>
      <c r="C164" s="9"/>
      <c r="D164" s="6"/>
      <c r="E164" s="6"/>
      <c r="F164" s="6"/>
      <c r="I164" s="6"/>
      <c r="J164" s="6"/>
      <c r="K164" s="6"/>
      <c r="W164" s="6"/>
      <c r="Y164" s="8"/>
      <c r="Z164" s="8"/>
      <c r="AA164" s="8"/>
      <c r="AB164" s="8"/>
      <c r="AC164" s="8"/>
    </row>
    <row r="165" spans="2:29">
      <c r="B165" s="6"/>
      <c r="C165" s="9"/>
      <c r="D165" s="6"/>
      <c r="E165" s="6"/>
      <c r="F165" s="6"/>
      <c r="I165" s="6"/>
      <c r="J165" s="6"/>
      <c r="K165" s="6"/>
      <c r="W165" s="6"/>
      <c r="Y165" s="8"/>
      <c r="Z165" s="8"/>
      <c r="AA165" s="8"/>
      <c r="AB165" s="8"/>
      <c r="AC165" s="8"/>
    </row>
    <row r="166" spans="2:29">
      <c r="B166" s="6"/>
      <c r="C166" s="9"/>
      <c r="D166" s="6"/>
      <c r="E166" s="6"/>
      <c r="F166" s="6"/>
      <c r="I166" s="6"/>
      <c r="J166" s="6"/>
      <c r="K166" s="6"/>
      <c r="W166" s="6"/>
      <c r="Y166" s="8"/>
      <c r="Z166" s="8"/>
      <c r="AA166" s="8"/>
      <c r="AB166" s="8"/>
      <c r="AC166" s="8"/>
    </row>
    <row r="167" spans="2:29">
      <c r="B167" s="6"/>
      <c r="C167" s="9"/>
      <c r="D167" s="6"/>
      <c r="E167" s="6"/>
      <c r="F167" s="6"/>
      <c r="I167" s="6"/>
      <c r="J167" s="6"/>
      <c r="K167" s="6"/>
      <c r="W167" s="6"/>
      <c r="Y167" s="8"/>
      <c r="Z167" s="8"/>
      <c r="AA167" s="8"/>
      <c r="AB167" s="8"/>
      <c r="AC167" s="8"/>
    </row>
    <row r="168" spans="2:29">
      <c r="B168" s="6"/>
      <c r="C168" s="9"/>
      <c r="D168" s="6"/>
      <c r="E168" s="6"/>
      <c r="F168" s="6"/>
      <c r="I168" s="6"/>
      <c r="J168" s="6"/>
      <c r="K168" s="6"/>
      <c r="W168" s="6"/>
      <c r="Y168" s="8"/>
      <c r="Z168" s="8"/>
      <c r="AA168" s="8"/>
      <c r="AB168" s="8"/>
      <c r="AC168" s="8"/>
    </row>
    <row r="169" spans="2:29">
      <c r="B169" s="6"/>
      <c r="C169" s="9"/>
      <c r="D169" s="6"/>
      <c r="E169" s="6"/>
      <c r="F169" s="6"/>
      <c r="I169" s="6"/>
      <c r="J169" s="6"/>
      <c r="K169" s="6"/>
      <c r="W169" s="6"/>
      <c r="Y169" s="8"/>
      <c r="Z169" s="8"/>
      <c r="AA169" s="8"/>
      <c r="AB169" s="8"/>
      <c r="AC169" s="8"/>
    </row>
    <row r="170" spans="2:29">
      <c r="B170" s="6"/>
      <c r="C170" s="9"/>
      <c r="D170" s="6"/>
      <c r="E170" s="6"/>
      <c r="F170" s="6"/>
      <c r="I170" s="6"/>
      <c r="J170" s="6"/>
      <c r="K170" s="6"/>
      <c r="W170" s="6"/>
      <c r="Y170" s="8"/>
      <c r="Z170" s="8"/>
      <c r="AA170" s="8"/>
      <c r="AB170" s="8"/>
      <c r="AC170" s="8"/>
    </row>
    <row r="171" spans="2:29">
      <c r="B171" s="6"/>
      <c r="C171" s="9"/>
      <c r="D171" s="6"/>
      <c r="E171" s="6"/>
      <c r="F171" s="6"/>
      <c r="I171" s="6"/>
      <c r="J171" s="6"/>
      <c r="K171" s="6"/>
      <c r="W171" s="6"/>
      <c r="Y171" s="8"/>
      <c r="Z171" s="8"/>
      <c r="AA171" s="8"/>
      <c r="AB171" s="8"/>
      <c r="AC171" s="8"/>
    </row>
    <row r="172" spans="2:29">
      <c r="B172" s="6"/>
      <c r="C172" s="9"/>
      <c r="D172" s="6"/>
      <c r="E172" s="6"/>
      <c r="F172" s="6"/>
      <c r="I172" s="6"/>
      <c r="J172" s="6"/>
      <c r="K172" s="6"/>
      <c r="W172" s="6"/>
      <c r="Y172" s="8"/>
      <c r="Z172" s="8"/>
      <c r="AA172" s="8"/>
      <c r="AB172" s="8"/>
      <c r="AC172" s="8"/>
    </row>
    <row r="173" spans="2:29">
      <c r="B173" s="6"/>
      <c r="C173" s="9"/>
      <c r="D173" s="6"/>
      <c r="E173" s="6"/>
      <c r="F173" s="6"/>
      <c r="I173" s="6"/>
      <c r="J173" s="6"/>
      <c r="K173" s="6"/>
      <c r="W173" s="6"/>
      <c r="Y173" s="8"/>
      <c r="Z173" s="8"/>
      <c r="AA173" s="8"/>
      <c r="AB173" s="8"/>
      <c r="AC173" s="8"/>
    </row>
    <row r="174" spans="2:29">
      <c r="B174" s="6"/>
      <c r="C174" s="9"/>
      <c r="D174" s="6"/>
      <c r="E174" s="6"/>
      <c r="F174" s="6"/>
      <c r="I174" s="6"/>
      <c r="J174" s="6"/>
      <c r="K174" s="6"/>
      <c r="W174" s="6"/>
      <c r="Y174" s="8"/>
      <c r="Z174" s="8"/>
      <c r="AA174" s="8"/>
      <c r="AB174" s="8"/>
      <c r="AC174" s="8"/>
    </row>
    <row r="175" spans="2:29">
      <c r="B175" s="6"/>
      <c r="C175" s="9"/>
      <c r="D175" s="6"/>
      <c r="E175" s="6"/>
      <c r="F175" s="6"/>
      <c r="I175" s="6"/>
      <c r="J175" s="6"/>
      <c r="K175" s="6"/>
      <c r="W175" s="6"/>
      <c r="Y175" s="8"/>
      <c r="Z175" s="8"/>
      <c r="AA175" s="8"/>
      <c r="AB175" s="8"/>
      <c r="AC175" s="8"/>
    </row>
    <row r="176" spans="2:29">
      <c r="B176" s="6"/>
      <c r="C176" s="9"/>
      <c r="D176" s="6"/>
      <c r="E176" s="6"/>
      <c r="F176" s="6"/>
      <c r="I176" s="6"/>
      <c r="J176" s="6"/>
      <c r="K176" s="6"/>
      <c r="W176" s="6"/>
      <c r="Y176" s="8"/>
      <c r="Z176" s="8"/>
      <c r="AA176" s="8"/>
      <c r="AB176" s="8"/>
      <c r="AC176" s="8"/>
    </row>
    <row r="177" spans="2:29">
      <c r="B177" s="6"/>
      <c r="C177" s="9"/>
      <c r="D177" s="6"/>
      <c r="E177" s="6"/>
      <c r="F177" s="6"/>
      <c r="I177" s="6"/>
      <c r="J177" s="6"/>
      <c r="K177" s="6"/>
      <c r="W177" s="6"/>
      <c r="Y177" s="8"/>
      <c r="Z177" s="8"/>
      <c r="AA177" s="8"/>
      <c r="AB177" s="8"/>
      <c r="AC177" s="8"/>
    </row>
    <row r="178" spans="2:29">
      <c r="B178" s="6"/>
      <c r="C178" s="9"/>
      <c r="D178" s="6"/>
      <c r="E178" s="6"/>
      <c r="F178" s="6"/>
      <c r="I178" s="6"/>
      <c r="J178" s="6"/>
      <c r="K178" s="6"/>
      <c r="W178" s="6"/>
      <c r="Y178" s="8"/>
      <c r="Z178" s="8"/>
      <c r="AA178" s="8"/>
      <c r="AB178" s="8"/>
      <c r="AC178" s="8"/>
    </row>
    <row r="179" spans="2:29">
      <c r="C179" s="10"/>
      <c r="G179" s="8"/>
      <c r="H179" s="8"/>
      <c r="I179" s="6"/>
      <c r="J179" s="6"/>
      <c r="K179" s="6"/>
      <c r="L179" s="8"/>
      <c r="M179" s="8"/>
      <c r="N179" s="8"/>
      <c r="O179" s="8"/>
      <c r="P179" s="8"/>
      <c r="Q179" s="8"/>
      <c r="R179" s="8"/>
      <c r="S179" s="8"/>
      <c r="T179" s="8"/>
      <c r="U179" s="8"/>
      <c r="V179" s="8"/>
      <c r="W179" s="6"/>
      <c r="X179" s="8"/>
      <c r="Y179" s="8"/>
      <c r="Z179" s="8"/>
      <c r="AA179" s="8"/>
      <c r="AB179" s="8"/>
      <c r="AC179" s="8"/>
    </row>
    <row r="180" spans="2:29">
      <c r="B180" s="6"/>
      <c r="C180" s="9"/>
      <c r="D180" s="6"/>
      <c r="E180" s="6"/>
      <c r="F180" s="6"/>
      <c r="I180" s="6"/>
      <c r="J180" s="6"/>
      <c r="K180" s="6"/>
      <c r="L180" s="8"/>
      <c r="M180" s="8"/>
      <c r="N180" s="8"/>
      <c r="O180" s="8"/>
      <c r="P180" s="8"/>
      <c r="Q180" s="8"/>
      <c r="R180" s="8"/>
      <c r="S180" s="8"/>
      <c r="T180" s="8"/>
      <c r="U180" s="8"/>
      <c r="V180" s="8"/>
      <c r="W180" s="6"/>
      <c r="X180" s="8"/>
      <c r="Y180" s="8"/>
      <c r="Z180" s="8"/>
      <c r="AA180" s="8"/>
      <c r="AB180" s="8"/>
      <c r="AC180" s="8"/>
    </row>
    <row r="181" spans="2:29">
      <c r="B181" s="6"/>
      <c r="C181" s="9"/>
      <c r="D181" s="6"/>
      <c r="E181" s="6"/>
      <c r="F181" s="6"/>
      <c r="I181" s="6"/>
      <c r="J181" s="6"/>
      <c r="K181" s="6"/>
      <c r="L181" s="8"/>
      <c r="M181" s="8"/>
      <c r="N181" s="8"/>
      <c r="O181" s="8"/>
      <c r="P181" s="8"/>
      <c r="Q181" s="8"/>
      <c r="R181" s="8"/>
      <c r="S181" s="8"/>
      <c r="T181" s="8"/>
      <c r="U181" s="8"/>
      <c r="V181" s="8"/>
      <c r="W181" s="6"/>
      <c r="X181" s="8"/>
      <c r="Y181" s="8"/>
      <c r="Z181" s="8"/>
      <c r="AA181" s="8"/>
      <c r="AB181" s="8"/>
      <c r="AC181" s="8"/>
    </row>
    <row r="182" spans="2:29">
      <c r="B182" s="6"/>
      <c r="C182" s="9"/>
      <c r="D182" s="6"/>
      <c r="E182" s="6"/>
      <c r="F182" s="6"/>
      <c r="I182" s="6"/>
      <c r="J182" s="6"/>
      <c r="K182" s="6"/>
      <c r="L182" s="8"/>
      <c r="M182" s="8"/>
      <c r="N182" s="8"/>
      <c r="O182" s="8"/>
      <c r="P182" s="8"/>
      <c r="Q182" s="8"/>
      <c r="R182" s="8"/>
      <c r="S182" s="8"/>
      <c r="T182" s="8"/>
      <c r="U182" s="8"/>
      <c r="V182" s="8"/>
      <c r="W182" s="6"/>
      <c r="X182" s="8"/>
      <c r="Y182" s="8"/>
      <c r="Z182" s="8"/>
      <c r="AA182" s="8"/>
      <c r="AB182" s="8"/>
      <c r="AC182" s="8"/>
    </row>
    <row r="183" spans="2:29">
      <c r="B183" s="6"/>
      <c r="C183" s="9"/>
      <c r="D183" s="6"/>
      <c r="E183" s="6"/>
      <c r="F183" s="6"/>
      <c r="I183" s="6"/>
      <c r="J183" s="6"/>
      <c r="K183" s="6"/>
      <c r="L183" s="8"/>
      <c r="M183" s="8"/>
      <c r="N183" s="8"/>
      <c r="O183" s="8"/>
      <c r="P183" s="8"/>
      <c r="Q183" s="8"/>
      <c r="R183" s="8"/>
      <c r="S183" s="8"/>
      <c r="T183" s="8"/>
      <c r="U183" s="8"/>
      <c r="V183" s="8"/>
      <c r="W183" s="6"/>
      <c r="X183" s="8"/>
      <c r="Y183" s="8"/>
      <c r="Z183" s="8"/>
      <c r="AA183" s="8"/>
      <c r="AB183" s="8"/>
      <c r="AC183" s="8"/>
    </row>
    <row r="184" spans="2:29">
      <c r="B184" s="6"/>
      <c r="C184" s="9"/>
      <c r="D184" s="6"/>
      <c r="E184" s="6"/>
      <c r="F184" s="6"/>
      <c r="I184" s="6"/>
      <c r="J184" s="6"/>
      <c r="K184" s="6"/>
      <c r="L184" s="8"/>
      <c r="M184" s="8"/>
      <c r="N184" s="8"/>
      <c r="O184" s="8"/>
      <c r="P184" s="8"/>
      <c r="Q184" s="8"/>
      <c r="R184" s="8"/>
      <c r="S184" s="8"/>
      <c r="T184" s="8"/>
      <c r="U184" s="8"/>
      <c r="V184" s="8"/>
      <c r="W184" s="6"/>
      <c r="X184" s="8"/>
      <c r="Y184" s="8"/>
      <c r="Z184" s="8"/>
      <c r="AA184" s="8"/>
      <c r="AB184" s="8"/>
      <c r="AC184" s="8"/>
    </row>
    <row r="185" spans="2:29">
      <c r="B185" s="6"/>
      <c r="C185" s="9"/>
      <c r="D185" s="6"/>
      <c r="E185" s="6"/>
      <c r="F185" s="6"/>
      <c r="I185" s="6"/>
      <c r="J185" s="6"/>
      <c r="K185" s="6"/>
      <c r="L185" s="8"/>
      <c r="M185" s="8"/>
      <c r="N185" s="8"/>
      <c r="O185" s="8"/>
      <c r="P185" s="8"/>
      <c r="Q185" s="8"/>
      <c r="R185" s="8"/>
      <c r="S185" s="8"/>
      <c r="T185" s="8"/>
      <c r="U185" s="8"/>
      <c r="V185" s="8"/>
      <c r="W185" s="6"/>
      <c r="X185" s="8"/>
      <c r="Y185" s="8"/>
      <c r="Z185" s="8"/>
      <c r="AA185" s="8"/>
      <c r="AB185" s="8"/>
      <c r="AC185" s="8"/>
    </row>
    <row r="186" spans="2:29">
      <c r="B186" s="6"/>
      <c r="C186" s="9"/>
      <c r="D186" s="6"/>
      <c r="E186" s="6"/>
      <c r="F186" s="6"/>
      <c r="I186" s="6"/>
      <c r="J186" s="6"/>
      <c r="K186" s="6"/>
      <c r="L186" s="8"/>
      <c r="M186" s="8"/>
      <c r="N186" s="8"/>
      <c r="O186" s="8"/>
      <c r="P186" s="8"/>
      <c r="Q186" s="8"/>
      <c r="R186" s="8"/>
      <c r="S186" s="8"/>
      <c r="T186" s="8"/>
      <c r="U186" s="8"/>
      <c r="V186" s="8"/>
      <c r="W186" s="6"/>
      <c r="X186" s="8"/>
      <c r="Y186" s="8"/>
      <c r="Z186" s="8"/>
      <c r="AA186" s="8"/>
      <c r="AB186" s="8"/>
      <c r="AC186" s="8"/>
    </row>
    <row r="187" spans="2:29">
      <c r="B187" s="6"/>
      <c r="C187" s="9"/>
      <c r="D187" s="6"/>
      <c r="E187" s="6"/>
      <c r="F187" s="6"/>
      <c r="I187" s="6"/>
      <c r="J187" s="6"/>
      <c r="K187" s="6"/>
      <c r="L187" s="8"/>
      <c r="M187" s="8"/>
      <c r="N187" s="8"/>
      <c r="O187" s="8"/>
      <c r="P187" s="8"/>
      <c r="Q187" s="8"/>
      <c r="R187" s="8"/>
      <c r="S187" s="8"/>
      <c r="T187" s="8"/>
      <c r="U187" s="8"/>
      <c r="V187" s="8"/>
      <c r="W187" s="6"/>
      <c r="X187" s="8"/>
      <c r="Y187" s="8"/>
      <c r="Z187" s="8"/>
      <c r="AA187" s="8"/>
      <c r="AB187" s="8"/>
      <c r="AC187" s="8"/>
    </row>
    <row r="188" spans="2:29">
      <c r="B188" s="6"/>
      <c r="C188" s="9"/>
      <c r="D188" s="6"/>
      <c r="E188" s="6"/>
      <c r="F188" s="6"/>
      <c r="I188" s="6"/>
      <c r="J188" s="6"/>
      <c r="K188" s="6"/>
      <c r="L188" s="8"/>
      <c r="M188" s="8"/>
      <c r="N188" s="8"/>
      <c r="O188" s="8"/>
      <c r="P188" s="8"/>
      <c r="Q188" s="8"/>
      <c r="R188" s="8"/>
      <c r="S188" s="8"/>
      <c r="T188" s="8"/>
      <c r="U188" s="8"/>
      <c r="V188" s="8"/>
      <c r="W188" s="6"/>
      <c r="X188" s="8"/>
      <c r="Y188" s="8"/>
      <c r="Z188" s="8"/>
      <c r="AA188" s="8"/>
      <c r="AB188" s="8"/>
      <c r="AC188" s="8"/>
    </row>
    <row r="189" spans="2:29">
      <c r="B189" s="6"/>
      <c r="C189" s="9"/>
      <c r="D189" s="6"/>
      <c r="E189" s="6"/>
      <c r="F189" s="6"/>
      <c r="I189" s="6"/>
      <c r="J189" s="6"/>
      <c r="K189" s="6"/>
      <c r="L189" s="8"/>
      <c r="M189" s="8"/>
      <c r="N189" s="8"/>
      <c r="O189" s="8"/>
      <c r="P189" s="8"/>
      <c r="Q189" s="8"/>
      <c r="R189" s="8"/>
      <c r="S189" s="8"/>
      <c r="T189" s="8"/>
      <c r="U189" s="8"/>
      <c r="V189" s="8"/>
      <c r="W189" s="6"/>
      <c r="X189" s="8"/>
      <c r="Y189" s="8"/>
      <c r="Z189" s="8"/>
      <c r="AA189" s="8"/>
      <c r="AB189" s="8"/>
      <c r="AC189" s="8"/>
    </row>
    <row r="190" spans="2:29">
      <c r="B190" s="6"/>
      <c r="C190" s="9"/>
      <c r="D190" s="6"/>
      <c r="E190" s="6"/>
      <c r="F190" s="6"/>
      <c r="I190" s="6"/>
      <c r="J190" s="6"/>
      <c r="K190" s="6"/>
      <c r="L190" s="8"/>
      <c r="M190" s="8"/>
      <c r="N190" s="8"/>
      <c r="O190" s="8"/>
      <c r="P190" s="8"/>
      <c r="Q190" s="8"/>
      <c r="R190" s="8"/>
      <c r="S190" s="8"/>
      <c r="T190" s="8"/>
      <c r="U190" s="8"/>
      <c r="V190" s="8"/>
      <c r="W190" s="6"/>
      <c r="X190" s="8"/>
      <c r="Y190" s="8"/>
      <c r="Z190" s="8"/>
      <c r="AA190" s="8"/>
      <c r="AB190" s="8"/>
      <c r="AC190" s="8"/>
    </row>
    <row r="191" spans="2:29">
      <c r="B191" s="6"/>
      <c r="C191" s="9"/>
      <c r="D191" s="6"/>
      <c r="E191" s="6"/>
      <c r="F191" s="6"/>
      <c r="I191" s="6"/>
      <c r="J191" s="6"/>
      <c r="K191" s="6"/>
      <c r="L191" s="8"/>
      <c r="M191" s="8"/>
      <c r="N191" s="8"/>
      <c r="O191" s="8"/>
      <c r="P191" s="8"/>
      <c r="Q191" s="8"/>
      <c r="R191" s="8"/>
      <c r="S191" s="8"/>
      <c r="T191" s="8"/>
      <c r="U191" s="8"/>
      <c r="V191" s="8"/>
      <c r="W191" s="6"/>
      <c r="X191" s="8"/>
      <c r="Y191" s="8"/>
      <c r="Z191" s="8"/>
      <c r="AA191" s="8"/>
      <c r="AB191" s="8"/>
      <c r="AC191" s="8"/>
    </row>
    <row r="192" spans="2:29">
      <c r="B192" s="6"/>
      <c r="C192" s="9"/>
      <c r="D192" s="6"/>
      <c r="E192" s="6"/>
      <c r="F192" s="6"/>
      <c r="I192" s="6"/>
      <c r="J192" s="6"/>
      <c r="K192" s="6"/>
      <c r="L192" s="8"/>
      <c r="M192" s="8"/>
      <c r="N192" s="8"/>
      <c r="O192" s="8"/>
      <c r="P192" s="8"/>
      <c r="Q192" s="8"/>
      <c r="R192" s="8"/>
      <c r="S192" s="8"/>
      <c r="T192" s="8"/>
      <c r="U192" s="8"/>
      <c r="V192" s="8"/>
      <c r="W192" s="6"/>
      <c r="X192" s="8"/>
      <c r="Y192" s="8"/>
      <c r="Z192" s="8"/>
      <c r="AA192" s="8"/>
      <c r="AB192" s="8"/>
      <c r="AC192" s="8"/>
    </row>
    <row r="193" spans="2:29">
      <c r="B193" s="6"/>
      <c r="C193" s="9"/>
      <c r="D193" s="6"/>
      <c r="E193" s="6"/>
      <c r="F193" s="6"/>
      <c r="I193" s="6"/>
      <c r="J193" s="6"/>
      <c r="K193" s="6"/>
      <c r="L193" s="8"/>
      <c r="M193" s="8"/>
      <c r="N193" s="8"/>
      <c r="O193" s="8"/>
      <c r="P193" s="8"/>
      <c r="Q193" s="8"/>
      <c r="R193" s="8"/>
      <c r="S193" s="8"/>
      <c r="T193" s="8"/>
      <c r="U193" s="8"/>
      <c r="V193" s="8"/>
      <c r="W193" s="6"/>
      <c r="X193" s="8"/>
      <c r="Y193" s="8"/>
      <c r="Z193" s="8"/>
      <c r="AA193" s="8"/>
      <c r="AB193" s="8"/>
      <c r="AC193" s="8"/>
    </row>
    <row r="194" spans="2:29">
      <c r="B194" s="6"/>
      <c r="C194" s="9"/>
      <c r="D194" s="6"/>
      <c r="E194" s="6"/>
      <c r="F194" s="6"/>
      <c r="I194" s="6"/>
      <c r="J194" s="6"/>
      <c r="K194" s="6"/>
      <c r="L194" s="8"/>
      <c r="M194" s="8"/>
      <c r="N194" s="8"/>
      <c r="O194" s="8"/>
      <c r="P194" s="8"/>
      <c r="Q194" s="8"/>
      <c r="R194" s="8"/>
      <c r="S194" s="8"/>
      <c r="T194" s="8"/>
      <c r="U194" s="8"/>
      <c r="V194" s="8"/>
      <c r="W194" s="6"/>
      <c r="X194" s="8"/>
      <c r="Y194" s="8"/>
      <c r="Z194" s="8"/>
      <c r="AA194" s="8"/>
      <c r="AB194" s="8"/>
      <c r="AC194" s="8"/>
    </row>
    <row r="195" spans="2:29">
      <c r="B195" s="6"/>
      <c r="C195" s="9"/>
      <c r="D195" s="6"/>
      <c r="E195" s="6"/>
      <c r="F195" s="6"/>
      <c r="I195" s="6"/>
      <c r="J195" s="6"/>
      <c r="K195" s="6"/>
      <c r="L195" s="8"/>
      <c r="M195" s="8"/>
      <c r="N195" s="8"/>
      <c r="O195" s="8"/>
      <c r="P195" s="8"/>
      <c r="Q195" s="8"/>
      <c r="R195" s="8"/>
      <c r="S195" s="8"/>
      <c r="T195" s="8"/>
      <c r="U195" s="8"/>
      <c r="V195" s="8"/>
      <c r="W195" s="6"/>
      <c r="X195" s="8"/>
      <c r="Y195" s="8"/>
      <c r="Z195" s="8"/>
      <c r="AA195" s="8"/>
      <c r="AB195" s="8"/>
      <c r="AC195" s="8"/>
    </row>
    <row r="196" spans="2:29">
      <c r="B196" s="6"/>
      <c r="C196" s="9"/>
      <c r="D196" s="6"/>
      <c r="E196" s="6"/>
      <c r="F196" s="6"/>
      <c r="I196" s="6"/>
      <c r="J196" s="6"/>
      <c r="K196" s="6"/>
      <c r="L196" s="8"/>
      <c r="M196" s="8"/>
      <c r="N196" s="8"/>
      <c r="O196" s="8"/>
      <c r="P196" s="8"/>
      <c r="Q196" s="8"/>
      <c r="R196" s="8"/>
      <c r="S196" s="8"/>
      <c r="T196" s="8"/>
      <c r="U196" s="8"/>
      <c r="V196" s="8"/>
      <c r="W196" s="6"/>
      <c r="X196" s="8"/>
      <c r="Y196" s="8"/>
      <c r="Z196" s="8"/>
      <c r="AA196" s="8"/>
      <c r="AB196" s="8"/>
      <c r="AC196" s="8"/>
    </row>
    <row r="197" spans="2:29">
      <c r="B197" s="6"/>
      <c r="C197" s="9"/>
      <c r="D197" s="6"/>
      <c r="E197" s="6"/>
      <c r="F197" s="6"/>
      <c r="I197" s="6"/>
      <c r="J197" s="6"/>
      <c r="K197" s="6"/>
      <c r="L197" s="8"/>
      <c r="M197" s="8"/>
      <c r="N197" s="8"/>
      <c r="O197" s="8"/>
      <c r="P197" s="8"/>
      <c r="Q197" s="8"/>
      <c r="R197" s="8"/>
      <c r="S197" s="8"/>
      <c r="T197" s="8"/>
      <c r="U197" s="8"/>
      <c r="V197" s="8"/>
      <c r="W197" s="6"/>
      <c r="X197" s="8"/>
      <c r="Y197" s="8"/>
      <c r="Z197" s="8"/>
      <c r="AA197" s="8"/>
      <c r="AB197" s="8"/>
      <c r="AC197" s="8"/>
    </row>
    <row r="198" spans="2:29">
      <c r="B198" s="6"/>
      <c r="C198" s="9"/>
      <c r="D198" s="6"/>
      <c r="E198" s="6"/>
      <c r="F198" s="6"/>
      <c r="I198" s="6"/>
      <c r="J198" s="6"/>
      <c r="K198" s="6"/>
      <c r="L198" s="8"/>
      <c r="M198" s="8"/>
      <c r="N198" s="8"/>
      <c r="O198" s="8"/>
      <c r="P198" s="8"/>
      <c r="Q198" s="8"/>
      <c r="R198" s="8"/>
      <c r="S198" s="8"/>
      <c r="T198" s="8"/>
      <c r="U198" s="8"/>
      <c r="V198" s="8"/>
      <c r="W198" s="6"/>
      <c r="X198" s="8"/>
      <c r="Y198" s="8"/>
      <c r="Z198" s="8"/>
      <c r="AA198" s="8"/>
      <c r="AB198" s="8"/>
      <c r="AC198" s="8"/>
    </row>
    <row r="199" spans="2:29">
      <c r="B199" s="6"/>
      <c r="C199" s="9"/>
      <c r="D199" s="6"/>
      <c r="E199" s="6"/>
      <c r="F199" s="6"/>
      <c r="I199" s="6"/>
      <c r="J199" s="6"/>
      <c r="K199" s="6"/>
      <c r="L199" s="8"/>
      <c r="M199" s="8"/>
      <c r="N199" s="8"/>
      <c r="O199" s="8"/>
      <c r="P199" s="8"/>
      <c r="Q199" s="8"/>
      <c r="R199" s="8"/>
      <c r="S199" s="8"/>
      <c r="T199" s="8"/>
      <c r="U199" s="8"/>
      <c r="V199" s="8"/>
      <c r="W199" s="6"/>
      <c r="X199" s="8"/>
      <c r="Y199" s="8"/>
      <c r="Z199" s="8"/>
      <c r="AA199" s="8"/>
      <c r="AB199" s="8"/>
      <c r="AC199" s="8"/>
    </row>
    <row r="200" spans="2:29">
      <c r="B200" s="6"/>
      <c r="C200" s="9"/>
      <c r="D200" s="6"/>
      <c r="E200" s="6"/>
      <c r="F200" s="6"/>
      <c r="I200" s="6"/>
      <c r="J200" s="6"/>
      <c r="K200" s="6"/>
      <c r="L200" s="8"/>
      <c r="M200" s="8"/>
      <c r="N200" s="8"/>
      <c r="O200" s="8"/>
      <c r="P200" s="8"/>
      <c r="Q200" s="8"/>
      <c r="R200" s="8"/>
      <c r="S200" s="8"/>
      <c r="T200" s="8"/>
      <c r="U200" s="8"/>
      <c r="V200" s="8"/>
      <c r="W200" s="6"/>
      <c r="X200" s="8"/>
      <c r="Y200" s="8"/>
      <c r="Z200" s="8"/>
      <c r="AA200" s="8"/>
      <c r="AB200" s="8"/>
      <c r="AC200" s="8"/>
    </row>
    <row r="201" spans="2:29">
      <c r="B201" s="6"/>
      <c r="C201" s="9"/>
      <c r="D201" s="6"/>
      <c r="E201" s="6"/>
      <c r="F201" s="6"/>
      <c r="I201" s="6"/>
      <c r="J201" s="6"/>
      <c r="K201" s="6"/>
      <c r="L201" s="8"/>
      <c r="M201" s="8"/>
      <c r="N201" s="8"/>
      <c r="O201" s="8"/>
      <c r="P201" s="8"/>
      <c r="Q201" s="8"/>
      <c r="R201" s="8"/>
      <c r="S201" s="8"/>
      <c r="T201" s="8"/>
      <c r="U201" s="8"/>
      <c r="V201" s="8"/>
      <c r="W201" s="6"/>
      <c r="X201" s="8"/>
      <c r="Y201" s="8"/>
      <c r="Z201" s="8"/>
      <c r="AA201" s="8"/>
      <c r="AB201" s="8"/>
      <c r="AC201" s="8"/>
    </row>
    <row r="202" spans="2:29">
      <c r="B202" s="6"/>
      <c r="C202" s="9"/>
      <c r="D202" s="6"/>
      <c r="E202" s="6"/>
      <c r="F202" s="6"/>
      <c r="I202" s="6"/>
      <c r="J202" s="6"/>
      <c r="K202" s="6"/>
      <c r="L202" s="8"/>
      <c r="M202" s="8"/>
      <c r="N202" s="8"/>
      <c r="O202" s="8"/>
      <c r="P202" s="8"/>
      <c r="Q202" s="8"/>
      <c r="R202" s="8"/>
      <c r="S202" s="8"/>
      <c r="T202" s="8"/>
      <c r="U202" s="8"/>
      <c r="V202" s="8"/>
      <c r="W202" s="6"/>
      <c r="X202" s="8"/>
      <c r="Y202" s="8"/>
      <c r="Z202" s="8"/>
      <c r="AA202" s="8"/>
      <c r="AB202" s="8"/>
      <c r="AC202" s="8"/>
    </row>
    <row r="203" spans="2:29">
      <c r="B203" s="6"/>
      <c r="D203" s="6"/>
      <c r="E203" s="6"/>
      <c r="F203" s="6"/>
      <c r="I203" s="6"/>
      <c r="J203" s="6"/>
      <c r="K203" s="6"/>
      <c r="L203" s="8"/>
      <c r="M203" s="8"/>
      <c r="N203" s="8"/>
      <c r="O203" s="8"/>
      <c r="P203" s="8"/>
      <c r="Q203" s="8"/>
      <c r="R203" s="8"/>
      <c r="S203" s="8"/>
      <c r="T203" s="8"/>
      <c r="U203" s="8"/>
      <c r="V203" s="8"/>
      <c r="W203" s="6"/>
      <c r="X203" s="8"/>
      <c r="Y203" s="8"/>
      <c r="Z203" s="8"/>
      <c r="AA203" s="8"/>
      <c r="AB203" s="8"/>
      <c r="AC203" s="8"/>
    </row>
    <row r="204" spans="2:29">
      <c r="B204" s="6"/>
      <c r="D204" s="6"/>
      <c r="E204" s="6"/>
      <c r="F204" s="6"/>
      <c r="I204" s="6"/>
      <c r="J204" s="6"/>
      <c r="K204" s="6"/>
      <c r="L204" s="8"/>
      <c r="M204" s="8"/>
      <c r="N204" s="8"/>
      <c r="O204" s="8"/>
      <c r="P204" s="8"/>
      <c r="Q204" s="8"/>
      <c r="R204" s="8"/>
      <c r="S204" s="8"/>
      <c r="T204" s="8"/>
      <c r="U204" s="8"/>
      <c r="V204" s="8"/>
      <c r="W204" s="6"/>
      <c r="X204" s="8"/>
      <c r="Y204" s="8"/>
      <c r="Z204" s="8"/>
      <c r="AA204" s="8"/>
      <c r="AB204" s="8"/>
      <c r="AC204" s="8"/>
    </row>
    <row r="205" spans="2:29">
      <c r="B205" s="6"/>
      <c r="D205" s="6"/>
      <c r="E205" s="6"/>
      <c r="F205" s="6"/>
      <c r="I205" s="6"/>
      <c r="J205" s="6"/>
      <c r="K205" s="6"/>
      <c r="L205" s="8"/>
      <c r="M205" s="8"/>
      <c r="N205" s="8"/>
      <c r="O205" s="8"/>
      <c r="P205" s="8"/>
      <c r="Q205" s="8"/>
      <c r="R205" s="8"/>
      <c r="S205" s="8"/>
      <c r="T205" s="8"/>
      <c r="U205" s="8"/>
      <c r="V205" s="8"/>
      <c r="W205" s="6"/>
      <c r="X205" s="8"/>
      <c r="Y205" s="8"/>
      <c r="Z205" s="8"/>
      <c r="AA205" s="8"/>
      <c r="AB205" s="8"/>
      <c r="AC205" s="8"/>
    </row>
    <row r="206" spans="2:29">
      <c r="B206" s="6"/>
      <c r="D206" s="6"/>
      <c r="E206" s="6"/>
      <c r="F206" s="6"/>
      <c r="I206" s="6"/>
      <c r="J206" s="6"/>
      <c r="K206" s="6"/>
      <c r="L206" s="8"/>
      <c r="M206" s="8"/>
      <c r="N206" s="8"/>
      <c r="O206" s="8"/>
      <c r="P206" s="8"/>
      <c r="Q206" s="8"/>
      <c r="R206" s="8"/>
      <c r="S206" s="8"/>
      <c r="T206" s="8"/>
      <c r="U206" s="8"/>
      <c r="V206" s="8"/>
      <c r="W206" s="6"/>
      <c r="X206" s="8"/>
      <c r="Y206" s="8"/>
      <c r="Z206" s="8"/>
      <c r="AA206" s="8"/>
      <c r="AB206" s="8"/>
      <c r="AC206" s="8"/>
    </row>
    <row r="207" spans="2:29">
      <c r="B207" s="6"/>
      <c r="D207" s="6"/>
      <c r="E207" s="6"/>
      <c r="F207" s="6"/>
      <c r="I207" s="6"/>
      <c r="J207" s="6"/>
      <c r="K207" s="6"/>
      <c r="L207" s="8"/>
      <c r="M207" s="8"/>
      <c r="N207" s="8"/>
      <c r="O207" s="8"/>
      <c r="P207" s="8"/>
      <c r="Q207" s="8"/>
      <c r="R207" s="8"/>
      <c r="S207" s="8"/>
      <c r="T207" s="8"/>
      <c r="U207" s="8"/>
      <c r="V207" s="8"/>
      <c r="W207" s="6"/>
      <c r="X207" s="8"/>
      <c r="Y207" s="8"/>
      <c r="Z207" s="8"/>
      <c r="AA207" s="8"/>
      <c r="AB207" s="8"/>
      <c r="AC207" s="8"/>
    </row>
    <row r="208" spans="2:29">
      <c r="B208" s="6"/>
      <c r="D208" s="6"/>
      <c r="E208" s="6"/>
      <c r="F208" s="6"/>
      <c r="I208" s="6"/>
      <c r="J208" s="6"/>
      <c r="K208" s="6"/>
      <c r="L208" s="8"/>
      <c r="M208" s="8"/>
      <c r="N208" s="8"/>
      <c r="O208" s="8"/>
      <c r="P208" s="8"/>
      <c r="Q208" s="8"/>
      <c r="R208" s="8"/>
      <c r="S208" s="8"/>
      <c r="T208" s="8"/>
      <c r="U208" s="8"/>
      <c r="V208" s="8"/>
      <c r="W208" s="6"/>
      <c r="X208" s="8"/>
      <c r="Y208" s="8"/>
      <c r="Z208" s="8"/>
      <c r="AA208" s="8"/>
      <c r="AB208" s="8"/>
      <c r="AC208" s="8"/>
    </row>
    <row r="209" spans="2:29">
      <c r="B209" s="6"/>
      <c r="D209" s="6"/>
      <c r="E209" s="6"/>
      <c r="F209" s="6"/>
      <c r="I209" s="6"/>
      <c r="J209" s="6"/>
      <c r="K209" s="6"/>
      <c r="L209" s="8"/>
      <c r="M209" s="8"/>
      <c r="N209" s="8"/>
      <c r="O209" s="8"/>
      <c r="P209" s="8"/>
      <c r="Q209" s="8"/>
      <c r="R209" s="8"/>
      <c r="S209" s="8"/>
      <c r="T209" s="8"/>
      <c r="U209" s="8"/>
      <c r="V209" s="8"/>
      <c r="W209" s="6"/>
      <c r="X209" s="8"/>
      <c r="Y209" s="8"/>
      <c r="Z209" s="8"/>
      <c r="AA209" s="8"/>
      <c r="AB209" s="8"/>
      <c r="AC209" s="8"/>
    </row>
    <row r="210" spans="2:29">
      <c r="B210" s="6"/>
      <c r="D210" s="6"/>
      <c r="E210" s="6"/>
      <c r="F210" s="6"/>
      <c r="I210" s="6"/>
      <c r="J210" s="6"/>
      <c r="K210" s="6"/>
      <c r="L210" s="8"/>
      <c r="M210" s="8"/>
      <c r="N210" s="8"/>
      <c r="O210" s="8"/>
      <c r="P210" s="8"/>
      <c r="Q210" s="8"/>
      <c r="R210" s="8"/>
      <c r="S210" s="8"/>
      <c r="T210" s="8"/>
      <c r="U210" s="8"/>
      <c r="V210" s="8"/>
      <c r="W210" s="6"/>
      <c r="X210" s="8"/>
      <c r="Y210" s="8"/>
      <c r="Z210" s="8"/>
      <c r="AA210" s="8"/>
      <c r="AB210" s="8"/>
      <c r="AC210" s="8"/>
    </row>
    <row r="211" spans="2:29">
      <c r="B211" s="6"/>
      <c r="D211" s="6"/>
      <c r="E211" s="6"/>
      <c r="F211" s="6"/>
      <c r="I211" s="6"/>
      <c r="J211" s="6"/>
      <c r="K211" s="6"/>
      <c r="L211" s="8"/>
      <c r="M211" s="8"/>
      <c r="N211" s="8"/>
      <c r="O211" s="8"/>
      <c r="P211" s="8"/>
      <c r="Q211" s="8"/>
      <c r="R211" s="8"/>
      <c r="S211" s="8"/>
      <c r="T211" s="8"/>
      <c r="U211" s="8"/>
      <c r="V211" s="8"/>
      <c r="W211" s="6"/>
      <c r="X211" s="8"/>
      <c r="Y211" s="8"/>
      <c r="Z211" s="8"/>
      <c r="AA211" s="8"/>
      <c r="AB211" s="8"/>
      <c r="AC211" s="8"/>
    </row>
    <row r="212" spans="2:29">
      <c r="B212" s="6"/>
      <c r="D212" s="6"/>
      <c r="E212" s="6"/>
      <c r="F212" s="6"/>
      <c r="I212" s="6"/>
      <c r="J212" s="6"/>
      <c r="K212" s="6"/>
      <c r="L212" s="8"/>
      <c r="M212" s="8"/>
      <c r="N212" s="8"/>
      <c r="O212" s="8"/>
      <c r="P212" s="8"/>
      <c r="Q212" s="8"/>
      <c r="R212" s="8"/>
      <c r="S212" s="8"/>
      <c r="T212" s="8"/>
      <c r="U212" s="8"/>
      <c r="V212" s="8"/>
      <c r="W212" s="6"/>
      <c r="X212" s="8"/>
      <c r="Y212" s="8"/>
      <c r="Z212" s="8"/>
      <c r="AA212" s="8"/>
      <c r="AB212" s="8"/>
      <c r="AC212" s="8"/>
    </row>
    <row r="213" spans="2:29">
      <c r="B213" s="6"/>
      <c r="D213" s="6"/>
      <c r="E213" s="6"/>
      <c r="F213" s="6"/>
      <c r="I213" s="6"/>
      <c r="J213" s="6"/>
      <c r="K213" s="6"/>
      <c r="L213" s="8"/>
      <c r="M213" s="8"/>
      <c r="N213" s="8"/>
      <c r="O213" s="8"/>
      <c r="P213" s="8"/>
      <c r="Q213" s="8"/>
      <c r="R213" s="8"/>
      <c r="S213" s="8"/>
      <c r="T213" s="8"/>
      <c r="U213" s="8"/>
      <c r="V213" s="8"/>
      <c r="W213" s="6"/>
      <c r="X213" s="8"/>
      <c r="Y213" s="8"/>
      <c r="Z213" s="8"/>
      <c r="AA213" s="8"/>
      <c r="AB213" s="8"/>
      <c r="AC213" s="8"/>
    </row>
    <row r="214" spans="2:29">
      <c r="B214" s="6"/>
      <c r="D214" s="6"/>
      <c r="E214" s="6"/>
      <c r="F214" s="6"/>
      <c r="I214" s="6"/>
      <c r="J214" s="6"/>
      <c r="K214" s="6"/>
      <c r="L214" s="8"/>
      <c r="M214" s="8"/>
      <c r="N214" s="8"/>
      <c r="O214" s="8"/>
      <c r="P214" s="8"/>
      <c r="Q214" s="8"/>
      <c r="R214" s="8"/>
      <c r="S214" s="8"/>
      <c r="T214" s="8"/>
      <c r="U214" s="8"/>
      <c r="V214" s="8"/>
      <c r="W214" s="6"/>
      <c r="X214" s="8"/>
      <c r="Y214" s="8"/>
      <c r="Z214" s="8"/>
      <c r="AA214" s="8"/>
      <c r="AB214" s="8"/>
      <c r="AC214" s="8"/>
    </row>
    <row r="215" spans="2:29">
      <c r="B215" s="6"/>
      <c r="D215" s="6"/>
      <c r="E215" s="6"/>
      <c r="F215" s="6"/>
      <c r="I215" s="6"/>
      <c r="J215" s="6"/>
      <c r="K215" s="6"/>
      <c r="L215" s="8"/>
      <c r="M215" s="8"/>
      <c r="N215" s="8"/>
      <c r="O215" s="8"/>
      <c r="P215" s="8"/>
      <c r="Q215" s="8"/>
      <c r="R215" s="8"/>
      <c r="S215" s="8"/>
      <c r="T215" s="8"/>
      <c r="U215" s="8"/>
      <c r="V215" s="8"/>
      <c r="W215" s="6"/>
      <c r="X215" s="8"/>
      <c r="Y215" s="8"/>
      <c r="Z215" s="8"/>
      <c r="AA215" s="8"/>
      <c r="AB215" s="8"/>
      <c r="AC215" s="8"/>
    </row>
    <row r="216" spans="2:29">
      <c r="B216" s="6"/>
      <c r="D216" s="6"/>
      <c r="E216" s="6"/>
      <c r="F216" s="6"/>
      <c r="I216" s="6"/>
      <c r="J216" s="6"/>
      <c r="K216" s="6"/>
      <c r="L216" s="8"/>
      <c r="M216" s="8"/>
      <c r="N216" s="8"/>
      <c r="O216" s="8"/>
      <c r="P216" s="8"/>
      <c r="Q216" s="8"/>
      <c r="R216" s="8"/>
      <c r="S216" s="8"/>
      <c r="T216" s="8"/>
      <c r="U216" s="8"/>
      <c r="V216" s="8"/>
      <c r="W216" s="6"/>
      <c r="X216" s="8"/>
      <c r="Y216" s="8"/>
      <c r="Z216" s="8"/>
      <c r="AA216" s="8"/>
      <c r="AB216" s="8"/>
      <c r="AC216" s="8"/>
    </row>
  </sheetData>
  <sheetProtection sheet="1" objects="1" scenarios="1" formatColumns="0"/>
  <phoneticPr fontId="5" type="noConversion"/>
  <conditionalFormatting sqref="S63:U63 D42:J62 D25:R25 E24:R25 K22:U62 D5:U12 D15:U21 E23:J40 D23:D27 D29:D34 D36:J40 D60:U60 E42:R61 D64:U64 D63:R66 D70:R71 E29:U40">
    <cfRule type="cellIs" dxfId="192" priority="10" operator="greaterThan">
      <formula>0</formula>
    </cfRule>
  </conditionalFormatting>
  <conditionalFormatting sqref="D70:R70">
    <cfRule type="cellIs" dxfId="191" priority="1" operator="equal">
      <formula>$X$68</formula>
    </cfRule>
    <cfRule type="cellIs" dxfId="190" priority="2" operator="equal">
      <formula>$X$67</formula>
    </cfRule>
  </conditionalFormatting>
  <pageMargins left="0.5" right="0.5" top="0.5" bottom="0.5" header="0.3" footer="0.3"/>
  <pageSetup scale="60" orientation="landscape" r:id="rId1"/>
  <headerFooter alignWithMargins="0"/>
  <rowBreaks count="2" manualBreakCount="2">
    <brk id="70" max="22" man="1"/>
    <brk id="137" max="22" man="1"/>
  </rowBreaks>
  <colBreaks count="1" manualBreakCount="1">
    <brk id="18" max="1048575" man="1"/>
  </colBreaks>
</worksheet>
</file>

<file path=xl/worksheets/sheet6.xml><?xml version="1.0" encoding="utf-8"?>
<worksheet xmlns="http://schemas.openxmlformats.org/spreadsheetml/2006/main" xmlns:r="http://schemas.openxmlformats.org/officeDocument/2006/relationships">
  <dimension ref="A1:AQ123"/>
  <sheetViews>
    <sheetView showZeros="0" zoomScaleNormal="100" workbookViewId="0">
      <pane ySplit="2" topLeftCell="A81" activePane="bottomLeft" state="frozen"/>
      <selection pane="bottomLeft" activeCell="A98" sqref="A98:A99"/>
    </sheetView>
  </sheetViews>
  <sheetFormatPr defaultColWidth="9.140625" defaultRowHeight="12.75"/>
  <cols>
    <col min="1" max="1" width="6.85546875" style="6" customWidth="1"/>
    <col min="2" max="2" width="20.7109375" style="6" customWidth="1"/>
    <col min="3" max="3" width="6.7109375" style="6" customWidth="1"/>
    <col min="4" max="4" width="5.28515625" style="6" customWidth="1"/>
    <col min="5" max="12" width="3.7109375" style="6" customWidth="1"/>
    <col min="13" max="13" width="3.85546875" style="6" customWidth="1"/>
    <col min="14" max="18" width="4.28515625" style="6" customWidth="1"/>
    <col min="19" max="19" width="8" style="6" customWidth="1"/>
    <col min="20" max="20" width="7" style="6" customWidth="1"/>
    <col min="21" max="22" width="9.140625" style="6"/>
    <col min="23" max="23" width="8" style="6" bestFit="1" customWidth="1"/>
    <col min="24" max="24" width="8.85546875" style="6" bestFit="1" customWidth="1"/>
    <col min="25" max="25" width="8.85546875" style="6" customWidth="1"/>
    <col min="26" max="26" width="3.7109375" style="6" customWidth="1"/>
    <col min="27" max="31" width="9.140625" style="6" customWidth="1"/>
    <col min="32" max="32" width="9.140625" style="6"/>
    <col min="33" max="37" width="7.7109375" style="6" customWidth="1"/>
    <col min="38" max="39" width="8.7109375" style="6" customWidth="1"/>
    <col min="40" max="40" width="11.28515625" style="6" bestFit="1" customWidth="1"/>
    <col min="41" max="41" width="8.85546875" style="6" bestFit="1" customWidth="1"/>
    <col min="42" max="42" width="7.7109375" style="6" bestFit="1" customWidth="1"/>
    <col min="43" max="43" width="15.85546875" style="6" customWidth="1"/>
    <col min="44" max="16384" width="9.140625" style="6"/>
  </cols>
  <sheetData>
    <row r="1" spans="1:43">
      <c r="A1" s="95" t="s">
        <v>42</v>
      </c>
      <c r="B1" s="1" t="s">
        <v>34</v>
      </c>
      <c r="C1" s="95"/>
      <c r="D1" s="95"/>
      <c r="E1" s="95"/>
      <c r="F1" s="95" t="s">
        <v>37</v>
      </c>
      <c r="G1" s="95"/>
      <c r="H1" s="7"/>
      <c r="I1" s="91" t="s">
        <v>140</v>
      </c>
      <c r="J1" s="95"/>
      <c r="K1" s="95"/>
      <c r="L1" s="140"/>
      <c r="M1" s="140"/>
      <c r="N1" s="95"/>
      <c r="O1" s="95"/>
      <c r="P1" s="95"/>
      <c r="Q1" s="95"/>
      <c r="R1" s="95"/>
      <c r="S1" s="95"/>
      <c r="T1" s="95"/>
      <c r="U1" s="95"/>
      <c r="V1" s="95"/>
      <c r="W1" s="95"/>
      <c r="X1" s="95"/>
      <c r="Y1" s="95"/>
      <c r="Z1" s="95"/>
      <c r="AA1" s="95"/>
      <c r="AB1" s="95"/>
      <c r="AC1" s="95"/>
      <c r="AD1" s="95"/>
      <c r="AE1" s="95"/>
      <c r="AF1" s="256" t="s">
        <v>254</v>
      </c>
      <c r="AG1" s="256"/>
      <c r="AH1" s="256"/>
      <c r="AI1" s="256"/>
      <c r="AJ1" s="256"/>
      <c r="AK1" s="256" t="s">
        <v>67</v>
      </c>
      <c r="AL1" s="255"/>
      <c r="AM1" s="255"/>
      <c r="AN1" s="255"/>
      <c r="AO1" s="256" t="s">
        <v>254</v>
      </c>
      <c r="AP1" s="256"/>
      <c r="AQ1" s="255"/>
    </row>
    <row r="2" spans="1:43">
      <c r="A2" s="95"/>
      <c r="B2" s="1" t="s">
        <v>38</v>
      </c>
      <c r="C2" s="95"/>
      <c r="D2" s="95"/>
      <c r="E2" s="95"/>
      <c r="F2" s="95"/>
      <c r="G2" s="95"/>
      <c r="H2" s="95"/>
      <c r="I2" s="95"/>
      <c r="J2" s="95"/>
      <c r="K2" s="95"/>
      <c r="L2" s="95"/>
      <c r="M2" s="95"/>
      <c r="N2" s="95"/>
      <c r="O2" s="95"/>
      <c r="P2" s="95"/>
      <c r="Q2" s="95"/>
      <c r="R2" s="95"/>
      <c r="S2" s="95"/>
      <c r="T2" s="141" t="s">
        <v>12</v>
      </c>
      <c r="U2" s="142">
        <f>DenStatus!C2</f>
        <v>42514</v>
      </c>
      <c r="V2" s="142"/>
      <c r="W2" s="142"/>
      <c r="X2" s="142"/>
      <c r="Y2" s="142"/>
      <c r="Z2" s="95"/>
      <c r="AA2" s="138" t="s">
        <v>8</v>
      </c>
      <c r="AB2" s="156"/>
      <c r="AC2" s="156"/>
      <c r="AD2" s="136" t="s">
        <v>24</v>
      </c>
      <c r="AE2" s="95"/>
      <c r="AF2" s="95"/>
      <c r="AG2" s="304" t="s">
        <v>17</v>
      </c>
      <c r="AH2" s="305"/>
      <c r="AI2" s="305"/>
      <c r="AJ2" s="305"/>
      <c r="AK2" s="306"/>
      <c r="AL2" s="95"/>
      <c r="AM2" s="95"/>
      <c r="AN2" s="95"/>
      <c r="AO2" s="95"/>
      <c r="AP2" s="95"/>
      <c r="AQ2" s="95"/>
    </row>
    <row r="3" spans="1:43">
      <c r="A3" s="96" t="s">
        <v>68</v>
      </c>
      <c r="B3" s="95"/>
      <c r="C3" s="95"/>
      <c r="D3" s="95"/>
      <c r="E3" s="95"/>
      <c r="F3" s="95"/>
      <c r="G3" s="95"/>
      <c r="H3" s="95"/>
      <c r="I3" s="95"/>
      <c r="J3" s="95"/>
      <c r="K3" s="95"/>
      <c r="L3" s="95"/>
      <c r="M3" s="95"/>
      <c r="N3" s="95"/>
      <c r="O3" s="95"/>
      <c r="P3" s="95"/>
      <c r="Q3" s="95"/>
      <c r="R3" s="95"/>
      <c r="S3" s="95"/>
      <c r="T3" s="95"/>
      <c r="U3" s="95"/>
      <c r="V3" s="95"/>
      <c r="W3" s="95"/>
      <c r="X3" s="95"/>
      <c r="Y3" s="95"/>
      <c r="Z3" s="95"/>
      <c r="AA3" s="32" t="s">
        <v>311</v>
      </c>
      <c r="AB3" s="3"/>
      <c r="AC3" s="3"/>
      <c r="AD3" s="186">
        <v>37429</v>
      </c>
      <c r="AE3" s="95"/>
      <c r="AF3" s="95"/>
      <c r="AG3" s="184" t="s">
        <v>26</v>
      </c>
      <c r="AH3" s="307"/>
      <c r="AI3" s="307"/>
      <c r="AJ3" s="307"/>
      <c r="AK3" s="308"/>
      <c r="AL3" s="95"/>
      <c r="AM3" s="95"/>
      <c r="AN3" s="95"/>
      <c r="AO3" s="95"/>
      <c r="AP3" s="95"/>
      <c r="AQ3" s="95"/>
    </row>
    <row r="4" spans="1:43">
      <c r="A4" s="135" t="s">
        <v>5</v>
      </c>
      <c r="B4" s="135"/>
      <c r="C4" s="135" t="s">
        <v>7</v>
      </c>
      <c r="D4" s="135"/>
      <c r="E4" s="174" t="s">
        <v>33</v>
      </c>
      <c r="F4" s="143"/>
      <c r="G4" s="143"/>
      <c r="H4" s="143"/>
      <c r="I4" s="143"/>
      <c r="J4" s="143"/>
      <c r="K4" s="143"/>
      <c r="L4" s="143"/>
      <c r="M4" s="143"/>
      <c r="N4" s="143"/>
      <c r="O4" s="143"/>
      <c r="P4" s="143"/>
      <c r="Q4" s="143"/>
      <c r="R4" s="143"/>
      <c r="S4" s="406" t="s">
        <v>4</v>
      </c>
      <c r="T4" s="366"/>
      <c r="U4" s="366"/>
      <c r="V4" s="367"/>
      <c r="W4" s="242"/>
      <c r="X4" s="242"/>
      <c r="Y4" s="242"/>
      <c r="Z4" s="95"/>
      <c r="AA4" s="32" t="s">
        <v>312</v>
      </c>
      <c r="AB4" s="3"/>
      <c r="AC4" s="3"/>
      <c r="AD4" s="186">
        <v>37429</v>
      </c>
      <c r="AE4" s="95"/>
      <c r="AF4" s="95"/>
      <c r="AG4" s="157" t="s">
        <v>34</v>
      </c>
      <c r="AH4" s="119" t="s">
        <v>48</v>
      </c>
      <c r="AI4" s="119" t="s">
        <v>165</v>
      </c>
      <c r="AJ4" s="119" t="s">
        <v>211</v>
      </c>
      <c r="AK4" s="157" t="s">
        <v>1</v>
      </c>
      <c r="AL4" s="95"/>
      <c r="AM4" s="95"/>
      <c r="AN4" s="95"/>
      <c r="AO4" s="95"/>
      <c r="AP4" s="95"/>
      <c r="AQ4" s="95"/>
    </row>
    <row r="5" spans="1:43">
      <c r="A5" s="136" t="s">
        <v>43</v>
      </c>
      <c r="B5" s="135" t="s">
        <v>40</v>
      </c>
      <c r="C5" s="136" t="s">
        <v>46</v>
      </c>
      <c r="D5" s="146" t="s">
        <v>16</v>
      </c>
      <c r="E5" s="136">
        <v>1</v>
      </c>
      <c r="F5" s="175"/>
      <c r="G5" s="175"/>
      <c r="H5" s="175"/>
      <c r="I5" s="175"/>
      <c r="J5" s="175"/>
      <c r="K5" s="175"/>
      <c r="L5" s="175"/>
      <c r="M5" s="175"/>
      <c r="N5" s="175"/>
      <c r="O5" s="175"/>
      <c r="P5" s="175"/>
      <c r="Q5" s="175"/>
      <c r="R5" s="175"/>
      <c r="S5" s="136" t="s">
        <v>2</v>
      </c>
      <c r="T5" s="136" t="s">
        <v>31</v>
      </c>
      <c r="U5" s="136" t="s">
        <v>24</v>
      </c>
      <c r="V5" s="50" t="s">
        <v>66</v>
      </c>
      <c r="W5" s="55"/>
      <c r="X5" s="55"/>
      <c r="Y5" s="55"/>
      <c r="Z5" s="95"/>
      <c r="AA5" s="2"/>
      <c r="AB5" s="3"/>
      <c r="AC5" s="3"/>
      <c r="AD5" s="186"/>
      <c r="AE5" s="95"/>
      <c r="AF5" s="95"/>
      <c r="AG5" s="251" t="s">
        <v>49</v>
      </c>
      <c r="AH5" s="148" t="s">
        <v>49</v>
      </c>
      <c r="AI5" s="148" t="s">
        <v>49</v>
      </c>
      <c r="AJ5" s="251" t="s">
        <v>49</v>
      </c>
      <c r="AK5" s="251" t="s">
        <v>50</v>
      </c>
      <c r="AL5" s="95"/>
      <c r="AM5" s="95"/>
      <c r="AN5" s="95"/>
      <c r="AO5" s="95"/>
      <c r="AP5" s="95"/>
      <c r="AQ5" s="95"/>
    </row>
    <row r="6" spans="1:43">
      <c r="A6" s="136">
        <v>1</v>
      </c>
      <c r="B6" s="135" t="str">
        <f>DenStatus!C5</f>
        <v>Scout Oath</v>
      </c>
      <c r="C6" s="136">
        <v>1</v>
      </c>
      <c r="D6" s="170">
        <v>1</v>
      </c>
      <c r="E6" s="5"/>
      <c r="F6" s="170"/>
      <c r="G6" s="175"/>
      <c r="H6" s="175"/>
      <c r="I6" s="175"/>
      <c r="J6" s="175"/>
      <c r="K6" s="175"/>
      <c r="L6" s="175"/>
      <c r="M6" s="175"/>
      <c r="N6" s="175"/>
      <c r="O6" s="175"/>
      <c r="P6" s="175"/>
      <c r="Q6" s="175"/>
      <c r="R6" s="175"/>
      <c r="S6" s="136">
        <f t="shared" ref="S6:S12" si="0">COUNTA(E6:R6)</f>
        <v>0</v>
      </c>
      <c r="T6" s="136">
        <f t="shared" ref="T6:T12" si="1">IF(SUM(AG6:AJ6)&gt;=AK6,1,0)</f>
        <v>0</v>
      </c>
      <c r="U6" s="177"/>
      <c r="V6" s="177"/>
      <c r="W6" s="243"/>
      <c r="X6" s="243"/>
      <c r="Y6" s="243"/>
      <c r="Z6" s="95"/>
      <c r="AA6" s="2"/>
      <c r="AB6" s="3"/>
      <c r="AC6" s="3"/>
      <c r="AD6" s="186"/>
      <c r="AE6" s="95"/>
      <c r="AF6" s="95"/>
      <c r="AG6" s="136">
        <f>IF(S6&gt;=C6,1,0)</f>
        <v>0</v>
      </c>
      <c r="AH6" s="136"/>
      <c r="AI6" s="136"/>
      <c r="AJ6" s="136"/>
      <c r="AK6" s="136">
        <v>1</v>
      </c>
      <c r="AL6" s="95"/>
      <c r="AM6" s="95"/>
      <c r="AN6" s="95"/>
      <c r="AO6" s="95"/>
      <c r="AP6" s="95"/>
      <c r="AQ6" s="95"/>
    </row>
    <row r="7" spans="1:43">
      <c r="A7" s="136">
        <f t="shared" ref="A7:A12" si="2">A6+1</f>
        <v>2</v>
      </c>
      <c r="B7" s="135" t="str">
        <f>DenStatus!C6</f>
        <v>Scout Law</v>
      </c>
      <c r="C7" s="136">
        <v>1</v>
      </c>
      <c r="D7" s="170">
        <v>1</v>
      </c>
      <c r="E7" s="5"/>
      <c r="F7" s="170"/>
      <c r="G7" s="175"/>
      <c r="H7" s="175"/>
      <c r="I7" s="175"/>
      <c r="J7" s="117"/>
      <c r="K7" s="175"/>
      <c r="L7" s="175"/>
      <c r="M7" s="175"/>
      <c r="N7" s="175"/>
      <c r="O7" s="175"/>
      <c r="P7" s="175"/>
      <c r="Q7" s="175"/>
      <c r="R7" s="175"/>
      <c r="S7" s="136">
        <f t="shared" si="0"/>
        <v>0</v>
      </c>
      <c r="T7" s="136">
        <f t="shared" si="1"/>
        <v>0</v>
      </c>
      <c r="U7" s="177"/>
      <c r="V7" s="177"/>
      <c r="W7" s="243"/>
      <c r="X7" s="243"/>
      <c r="Y7" s="243"/>
      <c r="Z7" s="95"/>
      <c r="AA7" s="2"/>
      <c r="AB7" s="3"/>
      <c r="AC7" s="3"/>
      <c r="AD7" s="186"/>
      <c r="AE7" s="95"/>
      <c r="AF7" s="95"/>
      <c r="AG7" s="136">
        <f t="shared" ref="AG7:AG12" si="3">IF(S7&gt;=C7,1,0)</f>
        <v>0</v>
      </c>
      <c r="AH7" s="136"/>
      <c r="AI7" s="136"/>
      <c r="AJ7" s="136"/>
      <c r="AK7" s="136">
        <v>1</v>
      </c>
      <c r="AL7" s="95"/>
      <c r="AM7" s="95"/>
      <c r="AN7" s="95"/>
      <c r="AO7" s="95"/>
      <c r="AP7" s="95"/>
      <c r="AQ7" s="95"/>
    </row>
    <row r="8" spans="1:43">
      <c r="A8" s="136">
        <f t="shared" si="2"/>
        <v>3</v>
      </c>
      <c r="B8" s="135" t="str">
        <f>DenStatus!C7</f>
        <v>Cub Scout Sign</v>
      </c>
      <c r="C8" s="136">
        <v>1</v>
      </c>
      <c r="D8" s="170">
        <v>1</v>
      </c>
      <c r="E8" s="5"/>
      <c r="F8" s="170"/>
      <c r="G8" s="175"/>
      <c r="H8" s="175"/>
      <c r="I8" s="175"/>
      <c r="J8" s="175"/>
      <c r="K8" s="175"/>
      <c r="L8" s="175"/>
      <c r="M8" s="175"/>
      <c r="N8" s="175"/>
      <c r="O8" s="175"/>
      <c r="P8" s="175"/>
      <c r="Q8" s="175"/>
      <c r="R8" s="175"/>
      <c r="S8" s="136">
        <f t="shared" si="0"/>
        <v>0</v>
      </c>
      <c r="T8" s="136">
        <f t="shared" si="1"/>
        <v>0</v>
      </c>
      <c r="U8" s="177"/>
      <c r="V8" s="177"/>
      <c r="W8" s="243"/>
      <c r="X8" s="243"/>
      <c r="Y8" s="243"/>
      <c r="Z8" s="95"/>
      <c r="AA8" s="2"/>
      <c r="AB8" s="3"/>
      <c r="AC8" s="3"/>
      <c r="AD8" s="186"/>
      <c r="AE8" s="95"/>
      <c r="AF8" s="95"/>
      <c r="AG8" s="136">
        <f t="shared" si="3"/>
        <v>0</v>
      </c>
      <c r="AH8" s="136"/>
      <c r="AI8" s="136"/>
      <c r="AJ8" s="136"/>
      <c r="AK8" s="136">
        <v>1</v>
      </c>
      <c r="AL8" s="95"/>
      <c r="AM8" s="95"/>
      <c r="AN8" s="95"/>
      <c r="AO8" s="95"/>
      <c r="AP8" s="95"/>
      <c r="AQ8" s="95"/>
    </row>
    <row r="9" spans="1:43">
      <c r="A9" s="136">
        <f t="shared" si="2"/>
        <v>4</v>
      </c>
      <c r="B9" s="135" t="str">
        <f>DenStatus!C8</f>
        <v>Cub Scout Handshake</v>
      </c>
      <c r="C9" s="136">
        <v>1</v>
      </c>
      <c r="D9" s="170">
        <v>1</v>
      </c>
      <c r="E9" s="5"/>
      <c r="F9" s="170"/>
      <c r="G9" s="175"/>
      <c r="H9" s="175"/>
      <c r="I9" s="175"/>
      <c r="J9" s="175"/>
      <c r="K9" s="175"/>
      <c r="L9" s="175"/>
      <c r="M9" s="175"/>
      <c r="N9" s="175"/>
      <c r="O9" s="175"/>
      <c r="P9" s="175"/>
      <c r="Q9" s="175"/>
      <c r="R9" s="175"/>
      <c r="S9" s="136">
        <f t="shared" si="0"/>
        <v>0</v>
      </c>
      <c r="T9" s="136">
        <f t="shared" si="1"/>
        <v>0</v>
      </c>
      <c r="U9" s="177"/>
      <c r="V9" s="177"/>
      <c r="W9" s="243"/>
      <c r="X9" s="243"/>
      <c r="Y9" s="243"/>
      <c r="Z9" s="95"/>
      <c r="AA9" s="2"/>
      <c r="AB9" s="3"/>
      <c r="AC9" s="3"/>
      <c r="AD9" s="186"/>
      <c r="AE9" s="95"/>
      <c r="AF9" s="95"/>
      <c r="AG9" s="136">
        <f t="shared" si="3"/>
        <v>0</v>
      </c>
      <c r="AH9" s="136"/>
      <c r="AI9" s="136"/>
      <c r="AJ9" s="136"/>
      <c r="AK9" s="136">
        <v>1</v>
      </c>
      <c r="AL9" s="95"/>
      <c r="AM9" s="95"/>
      <c r="AN9" s="95"/>
      <c r="AO9" s="95"/>
      <c r="AP9" s="95"/>
      <c r="AQ9" s="95"/>
    </row>
    <row r="10" spans="1:43">
      <c r="A10" s="136">
        <f t="shared" si="2"/>
        <v>5</v>
      </c>
      <c r="B10" s="135" t="str">
        <f>DenStatus!C9</f>
        <v>Cub Scout Motto</v>
      </c>
      <c r="C10" s="136">
        <v>1</v>
      </c>
      <c r="D10" s="170">
        <v>1</v>
      </c>
      <c r="E10" s="5"/>
      <c r="F10" s="170"/>
      <c r="G10" s="175"/>
      <c r="H10" s="175"/>
      <c r="I10" s="175"/>
      <c r="J10" s="175"/>
      <c r="K10" s="175"/>
      <c r="L10" s="175"/>
      <c r="M10" s="175"/>
      <c r="N10" s="175"/>
      <c r="O10" s="175"/>
      <c r="P10" s="175"/>
      <c r="Q10" s="175"/>
      <c r="R10" s="175"/>
      <c r="S10" s="136">
        <f t="shared" si="0"/>
        <v>0</v>
      </c>
      <c r="T10" s="136">
        <f t="shared" si="1"/>
        <v>0</v>
      </c>
      <c r="U10" s="177"/>
      <c r="V10" s="177"/>
      <c r="W10" s="243"/>
      <c r="X10" s="243"/>
      <c r="Y10" s="243"/>
      <c r="Z10" s="95"/>
      <c r="AA10" s="2"/>
      <c r="AB10" s="3"/>
      <c r="AC10" s="3"/>
      <c r="AD10" s="186"/>
      <c r="AE10" s="95"/>
      <c r="AF10" s="95"/>
      <c r="AG10" s="136">
        <f t="shared" si="3"/>
        <v>0</v>
      </c>
      <c r="AH10" s="136"/>
      <c r="AI10" s="136"/>
      <c r="AJ10" s="136"/>
      <c r="AK10" s="136">
        <v>1</v>
      </c>
      <c r="AL10" s="95"/>
      <c r="AM10" s="95"/>
      <c r="AN10" s="95"/>
      <c r="AO10" s="95"/>
      <c r="AP10" s="95"/>
      <c r="AQ10" s="95"/>
    </row>
    <row r="11" spans="1:43">
      <c r="A11" s="136">
        <f t="shared" si="2"/>
        <v>6</v>
      </c>
      <c r="B11" s="135" t="str">
        <f>DenStatus!C10</f>
        <v>Cub Scout Salute</v>
      </c>
      <c r="C11" s="136">
        <v>1</v>
      </c>
      <c r="D11" s="170">
        <v>1</v>
      </c>
      <c r="E11" s="5"/>
      <c r="F11" s="170"/>
      <c r="G11" s="175"/>
      <c r="H11" s="175"/>
      <c r="I11" s="175"/>
      <c r="J11" s="175"/>
      <c r="K11" s="175"/>
      <c r="L11" s="175"/>
      <c r="M11" s="175"/>
      <c r="N11" s="175"/>
      <c r="O11" s="175"/>
      <c r="P11" s="175"/>
      <c r="Q11" s="175"/>
      <c r="R11" s="175"/>
      <c r="S11" s="136">
        <f t="shared" si="0"/>
        <v>0</v>
      </c>
      <c r="T11" s="136">
        <f t="shared" si="1"/>
        <v>0</v>
      </c>
      <c r="U11" s="177"/>
      <c r="V11" s="177"/>
      <c r="W11" s="243"/>
      <c r="X11" s="243"/>
      <c r="Y11" s="243"/>
      <c r="Z11" s="95"/>
      <c r="AA11" s="2"/>
      <c r="AB11" s="3"/>
      <c r="AC11" s="3"/>
      <c r="AD11" s="186"/>
      <c r="AE11" s="95"/>
      <c r="AF11" s="95"/>
      <c r="AG11" s="136">
        <f t="shared" si="3"/>
        <v>0</v>
      </c>
      <c r="AH11" s="136"/>
      <c r="AI11" s="136"/>
      <c r="AJ11" s="136"/>
      <c r="AK11" s="136">
        <v>1</v>
      </c>
      <c r="AL11" s="95"/>
      <c r="AM11" s="95"/>
      <c r="AN11" s="95"/>
      <c r="AO11" s="95"/>
      <c r="AP11" s="95"/>
      <c r="AQ11" s="95"/>
    </row>
    <row r="12" spans="1:43" ht="13.5" thickBot="1">
      <c r="A12" s="258">
        <f t="shared" si="2"/>
        <v>7</v>
      </c>
      <c r="B12" s="185" t="str">
        <f>DenStatus!C11</f>
        <v>Child Protection</v>
      </c>
      <c r="C12" s="258">
        <v>1</v>
      </c>
      <c r="D12" s="259">
        <v>1</v>
      </c>
      <c r="E12" s="179"/>
      <c r="F12" s="259"/>
      <c r="G12" s="260"/>
      <c r="H12" s="260"/>
      <c r="I12" s="260"/>
      <c r="J12" s="260"/>
      <c r="K12" s="260"/>
      <c r="L12" s="260"/>
      <c r="M12" s="260"/>
      <c r="N12" s="260"/>
      <c r="O12" s="260"/>
      <c r="P12" s="260"/>
      <c r="Q12" s="260"/>
      <c r="R12" s="260"/>
      <c r="S12" s="258">
        <f t="shared" si="0"/>
        <v>0</v>
      </c>
      <c r="T12" s="258">
        <f t="shared" si="1"/>
        <v>0</v>
      </c>
      <c r="U12" s="261"/>
      <c r="V12" s="261"/>
      <c r="W12" s="243"/>
      <c r="X12" s="243"/>
      <c r="Y12" s="243"/>
      <c r="Z12" s="95"/>
      <c r="AA12" s="2"/>
      <c r="AB12" s="3"/>
      <c r="AC12" s="3"/>
      <c r="AD12" s="186"/>
      <c r="AE12" s="95"/>
      <c r="AF12" s="95"/>
      <c r="AG12" s="136">
        <f t="shared" si="3"/>
        <v>0</v>
      </c>
      <c r="AH12" s="136"/>
      <c r="AI12" s="136"/>
      <c r="AJ12" s="136"/>
      <c r="AK12" s="136">
        <v>1</v>
      </c>
      <c r="AL12" s="95"/>
      <c r="AM12" s="95"/>
      <c r="AN12" s="95"/>
      <c r="AO12" s="95"/>
      <c r="AP12" s="95"/>
      <c r="AQ12" s="95"/>
    </row>
    <row r="13" spans="1:43">
      <c r="A13" s="192"/>
      <c r="B13" s="148" t="s">
        <v>60</v>
      </c>
      <c r="C13" s="149">
        <f>IF(SUM(T6:T12)&gt;=7,"X",0)</f>
        <v>0</v>
      </c>
      <c r="D13" s="223" t="s">
        <v>284</v>
      </c>
      <c r="E13" s="145"/>
      <c r="F13" s="152"/>
      <c r="G13" s="152"/>
      <c r="H13" s="152"/>
      <c r="I13" s="152"/>
      <c r="J13" s="152"/>
      <c r="K13" s="152"/>
      <c r="L13" s="152"/>
      <c r="M13" s="152"/>
      <c r="N13" s="152"/>
      <c r="O13" s="152"/>
      <c r="P13" s="152"/>
      <c r="Q13" s="152"/>
      <c r="R13" s="152"/>
      <c r="S13" s="152"/>
      <c r="T13" s="152"/>
      <c r="U13" s="178"/>
      <c r="V13" s="155"/>
      <c r="W13" s="155"/>
      <c r="X13" s="155"/>
      <c r="Y13" s="155"/>
      <c r="Z13" s="95"/>
      <c r="AA13" s="2"/>
      <c r="AB13" s="3"/>
      <c r="AC13" s="3"/>
      <c r="AD13" s="186"/>
      <c r="AE13" s="95"/>
      <c r="AF13" s="95"/>
      <c r="AG13" s="95"/>
      <c r="AH13" s="95"/>
      <c r="AI13" s="95"/>
      <c r="AJ13" s="95"/>
      <c r="AK13" s="95"/>
      <c r="AL13" s="95"/>
      <c r="AM13" s="95"/>
      <c r="AN13" s="95"/>
      <c r="AO13" s="95"/>
      <c r="AP13" s="95"/>
      <c r="AQ13" s="95"/>
    </row>
    <row r="14" spans="1:43">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2"/>
      <c r="AB14" s="3"/>
      <c r="AC14" s="3"/>
      <c r="AD14" s="186"/>
      <c r="AE14" s="95"/>
      <c r="AF14" s="95"/>
      <c r="AG14" s="104" t="s">
        <v>112</v>
      </c>
      <c r="AH14" s="105"/>
      <c r="AI14" s="105"/>
      <c r="AJ14" s="143"/>
      <c r="AK14" s="144"/>
      <c r="AL14" s="95"/>
      <c r="AM14" s="95"/>
      <c r="AN14" s="95"/>
      <c r="AO14" s="95"/>
      <c r="AP14" s="95"/>
      <c r="AQ14" s="95"/>
    </row>
    <row r="15" spans="1:43">
      <c r="A15" s="96" t="s">
        <v>317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2"/>
      <c r="AB15" s="3"/>
      <c r="AC15" s="3"/>
      <c r="AD15" s="186"/>
      <c r="AE15" s="95"/>
      <c r="AF15" s="95"/>
      <c r="AG15" s="138" t="s">
        <v>26</v>
      </c>
      <c r="AH15" s="143"/>
      <c r="AI15" s="143"/>
      <c r="AJ15" s="143"/>
      <c r="AK15" s="144"/>
      <c r="AL15" s="95"/>
      <c r="AM15" s="95"/>
      <c r="AN15" s="95"/>
      <c r="AO15" s="95"/>
      <c r="AP15" s="95"/>
      <c r="AQ15" s="95"/>
    </row>
    <row r="16" spans="1:43">
      <c r="A16" s="49" t="s">
        <v>54</v>
      </c>
      <c r="B16" s="135"/>
      <c r="C16" s="135" t="s">
        <v>7</v>
      </c>
      <c r="D16" s="135"/>
      <c r="E16" s="138" t="s">
        <v>33</v>
      </c>
      <c r="F16" s="143"/>
      <c r="G16" s="143"/>
      <c r="H16" s="143"/>
      <c r="I16" s="143"/>
      <c r="J16" s="143"/>
      <c r="K16" s="143"/>
      <c r="L16" s="143"/>
      <c r="M16" s="143"/>
      <c r="N16" s="143"/>
      <c r="O16" s="143"/>
      <c r="P16" s="143"/>
      <c r="Q16" s="143"/>
      <c r="R16" s="143"/>
      <c r="S16" s="365" t="s">
        <v>57</v>
      </c>
      <c r="T16" s="366"/>
      <c r="U16" s="366"/>
      <c r="V16" s="367"/>
      <c r="W16" s="242"/>
      <c r="X16" s="242"/>
      <c r="Y16" s="242"/>
      <c r="Z16" s="95"/>
      <c r="AA16" s="2"/>
      <c r="AB16" s="3"/>
      <c r="AC16" s="3"/>
      <c r="AD16" s="186"/>
      <c r="AE16" s="95"/>
      <c r="AF16" s="95"/>
      <c r="AG16" s="157" t="s">
        <v>34</v>
      </c>
      <c r="AH16" s="119" t="s">
        <v>48</v>
      </c>
      <c r="AI16" s="119" t="s">
        <v>165</v>
      </c>
      <c r="AJ16" s="119" t="s">
        <v>211</v>
      </c>
      <c r="AK16" s="157" t="s">
        <v>1</v>
      </c>
      <c r="AL16" s="95"/>
      <c r="AM16" s="95"/>
      <c r="AN16" s="95"/>
      <c r="AO16" s="95"/>
      <c r="AP16" s="95"/>
      <c r="AQ16" s="95"/>
    </row>
    <row r="17" spans="1:43">
      <c r="A17" s="136" t="s">
        <v>43</v>
      </c>
      <c r="B17" s="135" t="s">
        <v>40</v>
      </c>
      <c r="C17" s="136" t="s">
        <v>46</v>
      </c>
      <c r="D17" s="136" t="s">
        <v>16</v>
      </c>
      <c r="E17" s="170"/>
      <c r="F17" s="175"/>
      <c r="G17" s="175"/>
      <c r="H17" s="175"/>
      <c r="I17" s="175"/>
      <c r="J17" s="175"/>
      <c r="K17" s="175"/>
      <c r="L17" s="175"/>
      <c r="M17" s="175"/>
      <c r="N17" s="175"/>
      <c r="O17" s="175"/>
      <c r="P17" s="175"/>
      <c r="Q17" s="175"/>
      <c r="R17" s="175"/>
      <c r="S17" s="149" t="s">
        <v>2</v>
      </c>
      <c r="T17" s="149" t="s">
        <v>31</v>
      </c>
      <c r="U17" s="149" t="s">
        <v>24</v>
      </c>
      <c r="V17" s="50" t="s">
        <v>66</v>
      </c>
      <c r="W17" s="55"/>
      <c r="X17" s="55"/>
      <c r="Y17" s="55"/>
      <c r="Z17" s="95"/>
      <c r="AA17" s="2"/>
      <c r="AB17" s="3"/>
      <c r="AC17" s="3"/>
      <c r="AD17" s="186"/>
      <c r="AE17" s="95"/>
      <c r="AF17" s="95"/>
      <c r="AG17" s="251" t="s">
        <v>49</v>
      </c>
      <c r="AH17" s="148" t="s">
        <v>49</v>
      </c>
      <c r="AI17" s="148" t="s">
        <v>49</v>
      </c>
      <c r="AJ17" s="251" t="s">
        <v>49</v>
      </c>
      <c r="AK17" s="251" t="s">
        <v>50</v>
      </c>
      <c r="AL17" s="95"/>
      <c r="AM17" s="95"/>
      <c r="AN17" s="95"/>
      <c r="AO17" s="95"/>
      <c r="AP17" s="95"/>
      <c r="AQ17" s="95"/>
    </row>
    <row r="18" spans="1:43">
      <c r="A18" s="357">
        <v>1</v>
      </c>
      <c r="B18" s="400" t="str">
        <f>DenStatus!C15</f>
        <v>Cast Iron Chef</v>
      </c>
      <c r="C18" s="357">
        <v>2</v>
      </c>
      <c r="D18" s="357">
        <v>3</v>
      </c>
      <c r="E18" s="136">
        <v>1</v>
      </c>
      <c r="F18" s="136">
        <v>2</v>
      </c>
      <c r="G18" s="136">
        <v>3</v>
      </c>
      <c r="H18" s="203"/>
      <c r="I18" s="203"/>
      <c r="J18" s="203"/>
      <c r="K18" s="203"/>
      <c r="L18" s="203"/>
      <c r="M18" s="203"/>
      <c r="N18" s="203"/>
      <c r="O18" s="203"/>
      <c r="P18" s="203"/>
      <c r="Q18" s="203"/>
      <c r="R18" s="203"/>
      <c r="S18" s="357">
        <f>COUNTA(E19:R19)</f>
        <v>0</v>
      </c>
      <c r="T18" s="357">
        <f>IF(SUM(AG18:AJ19)&gt;=AK18,1,0)</f>
        <v>0</v>
      </c>
      <c r="U18" s="377"/>
      <c r="V18" s="377"/>
      <c r="W18" s="244"/>
      <c r="X18" s="244"/>
      <c r="Y18" s="244"/>
      <c r="Z18" s="95"/>
      <c r="AA18" s="2"/>
      <c r="AB18" s="3"/>
      <c r="AC18" s="3"/>
      <c r="AD18" s="186"/>
      <c r="AE18" s="95"/>
      <c r="AF18" s="95"/>
      <c r="AG18" s="357">
        <f>IF(COUNTA(E19:F19)&gt;=2,1,0)</f>
        <v>0</v>
      </c>
      <c r="AH18" s="357"/>
      <c r="AI18" s="357"/>
      <c r="AJ18" s="357"/>
      <c r="AK18" s="357">
        <v>1</v>
      </c>
      <c r="AL18" s="95"/>
      <c r="AM18" s="95"/>
      <c r="AN18" s="95"/>
      <c r="AO18" s="95"/>
      <c r="AP18" s="95"/>
      <c r="AQ18" s="95"/>
    </row>
    <row r="19" spans="1:43" ht="13.5" thickBot="1">
      <c r="A19" s="394"/>
      <c r="B19" s="396"/>
      <c r="C19" s="394"/>
      <c r="D19" s="356"/>
      <c r="E19" s="179"/>
      <c r="F19" s="179"/>
      <c r="G19" s="179"/>
      <c r="H19" s="210"/>
      <c r="I19" s="210"/>
      <c r="J19" s="210"/>
      <c r="K19" s="210"/>
      <c r="L19" s="210"/>
      <c r="M19" s="210"/>
      <c r="N19" s="197"/>
      <c r="O19" s="197"/>
      <c r="P19" s="197"/>
      <c r="Q19" s="197"/>
      <c r="R19" s="197"/>
      <c r="S19" s="356"/>
      <c r="T19" s="356"/>
      <c r="U19" s="376"/>
      <c r="V19" s="376"/>
      <c r="W19" s="244"/>
      <c r="X19" s="244"/>
      <c r="Y19" s="244"/>
      <c r="Z19" s="95"/>
      <c r="AA19" s="2"/>
      <c r="AB19" s="3"/>
      <c r="AC19" s="3"/>
      <c r="AD19" s="186"/>
      <c r="AE19" s="95"/>
      <c r="AF19" s="95"/>
      <c r="AG19" s="343"/>
      <c r="AH19" s="343"/>
      <c r="AI19" s="343"/>
      <c r="AJ19" s="343"/>
      <c r="AK19" s="343"/>
      <c r="AL19" s="95"/>
      <c r="AM19" s="95"/>
      <c r="AN19" s="95"/>
      <c r="AO19" s="95"/>
      <c r="AP19" s="95"/>
      <c r="AQ19" s="95"/>
    </row>
    <row r="20" spans="1:43">
      <c r="A20" s="360">
        <f>A18+1</f>
        <v>2</v>
      </c>
      <c r="B20" s="390" t="str">
        <f>DenStatus!C16</f>
        <v>Duty to God &amp; You</v>
      </c>
      <c r="C20" s="342">
        <v>3</v>
      </c>
      <c r="D20" s="360">
        <v>4</v>
      </c>
      <c r="E20" s="180">
        <v>1</v>
      </c>
      <c r="F20" s="180">
        <v>2</v>
      </c>
      <c r="G20" s="180">
        <v>3</v>
      </c>
      <c r="H20" s="180">
        <v>4</v>
      </c>
      <c r="I20" s="200"/>
      <c r="J20" s="201"/>
      <c r="K20" s="201"/>
      <c r="L20" s="201"/>
      <c r="M20" s="201"/>
      <c r="N20" s="199"/>
      <c r="O20" s="199"/>
      <c r="P20" s="199"/>
      <c r="Q20" s="199"/>
      <c r="R20" s="199"/>
      <c r="S20" s="360">
        <f>COUNTA(E21:R21)</f>
        <v>0</v>
      </c>
      <c r="T20" s="360">
        <f>IF(SUM(AG20:AJ21)&gt;=AK20,1,0)</f>
        <v>0</v>
      </c>
      <c r="U20" s="375"/>
      <c r="V20" s="375"/>
      <c r="W20" s="244"/>
      <c r="X20" s="244"/>
      <c r="Y20" s="244"/>
      <c r="Z20" s="95"/>
      <c r="AA20" s="2"/>
      <c r="AB20" s="3"/>
      <c r="AC20" s="3"/>
      <c r="AD20" s="186"/>
      <c r="AE20" s="95"/>
      <c r="AF20" s="95"/>
      <c r="AG20" s="360">
        <f>IF(COUNTA(E21)&gt;=1,1,0)</f>
        <v>0</v>
      </c>
      <c r="AH20" s="360">
        <f>IF(COUNTA(F21:H21)&gt;=2,1,0)</f>
        <v>0</v>
      </c>
      <c r="AI20" s="360"/>
      <c r="AJ20" s="360"/>
      <c r="AK20" s="360">
        <v>2</v>
      </c>
      <c r="AL20" s="95"/>
      <c r="AM20" s="95"/>
      <c r="AN20" s="95"/>
      <c r="AO20" s="95"/>
      <c r="AP20" s="95"/>
      <c r="AQ20" s="95"/>
    </row>
    <row r="21" spans="1:43" ht="13.5" thickBot="1">
      <c r="A21" s="394"/>
      <c r="B21" s="396"/>
      <c r="C21" s="394"/>
      <c r="D21" s="356"/>
      <c r="E21" s="179"/>
      <c r="F21" s="179"/>
      <c r="G21" s="179"/>
      <c r="H21" s="179"/>
      <c r="I21" s="196"/>
      <c r="J21" s="197"/>
      <c r="K21" s="197"/>
      <c r="L21" s="197"/>
      <c r="M21" s="197"/>
      <c r="N21" s="197"/>
      <c r="O21" s="197"/>
      <c r="P21" s="197"/>
      <c r="Q21" s="197"/>
      <c r="R21" s="197"/>
      <c r="S21" s="394"/>
      <c r="T21" s="394"/>
      <c r="U21" s="376"/>
      <c r="V21" s="376"/>
      <c r="W21" s="244"/>
      <c r="X21" s="244"/>
      <c r="Y21" s="244"/>
      <c r="Z21" s="95"/>
      <c r="AA21" s="2"/>
      <c r="AB21" s="3"/>
      <c r="AC21" s="3"/>
      <c r="AD21" s="186"/>
      <c r="AE21" s="95"/>
      <c r="AF21" s="95"/>
      <c r="AG21" s="343"/>
      <c r="AH21" s="343"/>
      <c r="AI21" s="343"/>
      <c r="AJ21" s="343"/>
      <c r="AK21" s="343"/>
      <c r="AL21" s="95"/>
      <c r="AM21" s="95"/>
      <c r="AN21" s="95"/>
      <c r="AO21" s="95"/>
      <c r="AP21" s="95"/>
      <c r="AQ21" s="95"/>
    </row>
    <row r="22" spans="1:43">
      <c r="A22" s="360">
        <f>A20+1</f>
        <v>3</v>
      </c>
      <c r="B22" s="390" t="str">
        <f>DenStatus!C17</f>
        <v>First Responder</v>
      </c>
      <c r="C22" s="392" t="s">
        <v>318</v>
      </c>
      <c r="D22" s="360">
        <v>16</v>
      </c>
      <c r="E22" s="180">
        <v>1</v>
      </c>
      <c r="F22" s="180" t="s">
        <v>150</v>
      </c>
      <c r="G22" s="180" t="s">
        <v>151</v>
      </c>
      <c r="H22" s="180" t="s">
        <v>152</v>
      </c>
      <c r="I22" s="180" t="s">
        <v>153</v>
      </c>
      <c r="J22" s="182" t="s">
        <v>172</v>
      </c>
      <c r="K22" s="182">
        <v>3</v>
      </c>
      <c r="L22" s="182">
        <v>4</v>
      </c>
      <c r="M22" s="182" t="s">
        <v>200</v>
      </c>
      <c r="N22" s="182" t="s">
        <v>201</v>
      </c>
      <c r="O22" s="182" t="s">
        <v>202</v>
      </c>
      <c r="P22" s="182" t="s">
        <v>203</v>
      </c>
      <c r="Q22" s="182" t="s">
        <v>204</v>
      </c>
      <c r="R22" s="182" t="s">
        <v>205</v>
      </c>
      <c r="S22" s="360">
        <f>SUM(COUNTA(E23:R23)+COUNTA(E25:R25))</f>
        <v>0</v>
      </c>
      <c r="T22" s="360">
        <f>IF(AG22&gt;=1,(IF(SUM(AH22:AJ25)&gt;=5,1,0)),0)</f>
        <v>0</v>
      </c>
      <c r="U22" s="340"/>
      <c r="V22" s="375"/>
      <c r="W22" s="244"/>
      <c r="X22" s="244"/>
      <c r="Y22" s="244"/>
      <c r="Z22" s="95"/>
      <c r="AA22" s="2"/>
      <c r="AB22" s="3"/>
      <c r="AC22" s="3"/>
      <c r="AD22" s="186"/>
      <c r="AE22" s="95"/>
      <c r="AF22" s="95"/>
      <c r="AG22" s="360">
        <f>IF(COUNTA(E23)&gt;=1,1,0)</f>
        <v>0</v>
      </c>
      <c r="AH22" s="360">
        <f>IF(COUNTA(F23:J23)&gt;=5,1,0)</f>
        <v>0</v>
      </c>
      <c r="AI22" s="360">
        <f>COUNTA(K23:L23)+COUNTA(H25:J25)</f>
        <v>0</v>
      </c>
      <c r="AJ22" s="360">
        <f>IF((COUNTA(M23:R23)+COUNTA(E25:G25))&gt;=5,1,0)</f>
        <v>0</v>
      </c>
      <c r="AK22" s="360">
        <v>6</v>
      </c>
      <c r="AL22" s="95"/>
      <c r="AM22" s="95"/>
      <c r="AN22" s="95"/>
      <c r="AO22" s="95"/>
      <c r="AP22" s="95"/>
      <c r="AQ22" s="95"/>
    </row>
    <row r="23" spans="1:43" ht="13.5" thickBot="1">
      <c r="A23" s="389"/>
      <c r="B23" s="391"/>
      <c r="C23" s="389"/>
      <c r="D23" s="344"/>
      <c r="E23" s="179"/>
      <c r="F23" s="179"/>
      <c r="G23" s="179"/>
      <c r="H23" s="179"/>
      <c r="I23" s="179"/>
      <c r="J23" s="179"/>
      <c r="K23" s="179"/>
      <c r="L23" s="179"/>
      <c r="M23" s="179"/>
      <c r="N23" s="179"/>
      <c r="O23" s="179"/>
      <c r="P23" s="179"/>
      <c r="Q23" s="179"/>
      <c r="R23" s="179"/>
      <c r="S23" s="389"/>
      <c r="T23" s="389"/>
      <c r="U23" s="393"/>
      <c r="V23" s="393"/>
      <c r="W23" s="244"/>
      <c r="X23" s="244"/>
      <c r="Y23" s="244"/>
      <c r="Z23" s="95"/>
      <c r="AA23" s="2"/>
      <c r="AB23" s="3"/>
      <c r="AC23" s="3"/>
      <c r="AD23" s="186"/>
      <c r="AE23" s="95"/>
      <c r="AF23" s="95"/>
      <c r="AG23" s="328"/>
      <c r="AH23" s="328"/>
      <c r="AI23" s="328"/>
      <c r="AJ23" s="328"/>
      <c r="AK23" s="328"/>
      <c r="AL23" s="95"/>
      <c r="AM23" s="95"/>
      <c r="AN23" s="95"/>
      <c r="AO23" s="95"/>
      <c r="AP23" s="95"/>
      <c r="AQ23" s="95"/>
    </row>
    <row r="24" spans="1:43">
      <c r="A24" s="344"/>
      <c r="B24" s="346"/>
      <c r="C24" s="344"/>
      <c r="D24" s="344"/>
      <c r="E24" s="53" t="s">
        <v>206</v>
      </c>
      <c r="F24" s="53" t="s">
        <v>207</v>
      </c>
      <c r="G24" s="53" t="s">
        <v>208</v>
      </c>
      <c r="H24" s="53">
        <v>6</v>
      </c>
      <c r="I24" s="53">
        <v>7</v>
      </c>
      <c r="J24" s="53">
        <v>8</v>
      </c>
      <c r="K24" s="201"/>
      <c r="L24" s="201"/>
      <c r="M24" s="201"/>
      <c r="N24" s="201"/>
      <c r="O24" s="201"/>
      <c r="P24" s="201"/>
      <c r="Q24" s="201"/>
      <c r="R24" s="55"/>
      <c r="S24" s="344"/>
      <c r="T24" s="344"/>
      <c r="U24" s="328"/>
      <c r="V24" s="328"/>
      <c r="W24" s="245"/>
      <c r="X24" s="245"/>
      <c r="Y24" s="245"/>
      <c r="Z24" s="95"/>
      <c r="AA24" s="2"/>
      <c r="AB24" s="3"/>
      <c r="AC24" s="3"/>
      <c r="AD24" s="186"/>
      <c r="AE24" s="95"/>
      <c r="AF24" s="95"/>
      <c r="AG24" s="328"/>
      <c r="AH24" s="328"/>
      <c r="AI24" s="328"/>
      <c r="AJ24" s="328"/>
      <c r="AK24" s="328"/>
      <c r="AL24" s="95"/>
      <c r="AM24" s="95"/>
      <c r="AN24" s="95"/>
      <c r="AO24" s="95"/>
      <c r="AP24" s="95"/>
      <c r="AQ24" s="95"/>
    </row>
    <row r="25" spans="1:43" ht="13.5" thickBot="1">
      <c r="A25" s="356"/>
      <c r="B25" s="387"/>
      <c r="C25" s="356"/>
      <c r="D25" s="356"/>
      <c r="E25" s="179"/>
      <c r="F25" s="179"/>
      <c r="G25" s="179"/>
      <c r="H25" s="179"/>
      <c r="I25" s="179"/>
      <c r="J25" s="179"/>
      <c r="K25" s="210"/>
      <c r="L25" s="210"/>
      <c r="M25" s="210"/>
      <c r="N25" s="210"/>
      <c r="O25" s="210"/>
      <c r="P25" s="210"/>
      <c r="Q25" s="210"/>
      <c r="R25" s="55"/>
      <c r="S25" s="356"/>
      <c r="T25" s="356"/>
      <c r="U25" s="343"/>
      <c r="V25" s="343"/>
      <c r="W25" s="245"/>
      <c r="X25" s="245"/>
      <c r="Y25" s="245"/>
      <c r="Z25" s="95"/>
      <c r="AA25" s="2"/>
      <c r="AB25" s="3"/>
      <c r="AC25" s="3"/>
      <c r="AD25" s="186"/>
      <c r="AE25" s="95"/>
      <c r="AF25" s="95"/>
      <c r="AG25" s="343"/>
      <c r="AH25" s="343"/>
      <c r="AI25" s="343"/>
      <c r="AJ25" s="343"/>
      <c r="AK25" s="343"/>
      <c r="AL25" s="95"/>
      <c r="AM25" s="95"/>
      <c r="AN25" s="95"/>
      <c r="AO25" s="95"/>
      <c r="AP25" s="95"/>
      <c r="AQ25" s="95"/>
    </row>
    <row r="26" spans="1:43">
      <c r="A26" s="360">
        <f>A22+1</f>
        <v>4</v>
      </c>
      <c r="B26" s="401" t="str">
        <f>DenStatus!C18</f>
        <v>Stronger, Faster, Higher</v>
      </c>
      <c r="C26" s="360">
        <v>9</v>
      </c>
      <c r="D26" s="360">
        <v>11</v>
      </c>
      <c r="E26" s="180">
        <v>1</v>
      </c>
      <c r="F26" s="180" t="s">
        <v>150</v>
      </c>
      <c r="G26" s="180" t="s">
        <v>151</v>
      </c>
      <c r="H26" s="180" t="s">
        <v>152</v>
      </c>
      <c r="I26" s="180" t="s">
        <v>153</v>
      </c>
      <c r="J26" s="180" t="s">
        <v>172</v>
      </c>
      <c r="K26" s="182" t="s">
        <v>173</v>
      </c>
      <c r="L26" s="182">
        <v>3</v>
      </c>
      <c r="M26" s="182">
        <v>4</v>
      </c>
      <c r="N26" s="182">
        <v>5</v>
      </c>
      <c r="O26" s="182">
        <v>6</v>
      </c>
      <c r="P26" s="201"/>
      <c r="Q26" s="201"/>
      <c r="R26" s="201"/>
      <c r="S26" s="360">
        <f>COUNTA(E27:R27)</f>
        <v>0</v>
      </c>
      <c r="T26" s="360">
        <f>IF(SUM(AG26:AJ27)&gt;=AK26,1,0)</f>
        <v>0</v>
      </c>
      <c r="U26" s="375"/>
      <c r="V26" s="375"/>
      <c r="W26" s="244"/>
      <c r="X26" s="244"/>
      <c r="Y26" s="244"/>
      <c r="Z26" s="95"/>
      <c r="AA26" s="2"/>
      <c r="AB26" s="3"/>
      <c r="AC26" s="3"/>
      <c r="AD26" s="186"/>
      <c r="AE26" s="95"/>
      <c r="AF26" s="95"/>
      <c r="AG26" s="360">
        <f>IF(COUNTA(E27:L27)&gt;=8,1,0)</f>
        <v>0</v>
      </c>
      <c r="AH26" s="360">
        <f>IF(COUNTA(M27:O27)&gt;=1,1,0)</f>
        <v>0</v>
      </c>
      <c r="AI26" s="360"/>
      <c r="AJ26" s="360"/>
      <c r="AK26" s="360">
        <v>2</v>
      </c>
      <c r="AL26" s="95"/>
      <c r="AM26" s="95"/>
      <c r="AN26" s="95"/>
      <c r="AO26" s="95"/>
      <c r="AP26" s="95"/>
      <c r="AQ26" s="95"/>
    </row>
    <row r="27" spans="1:43" ht="13.5" thickBot="1">
      <c r="A27" s="356"/>
      <c r="B27" s="387"/>
      <c r="C27" s="356"/>
      <c r="D27" s="356"/>
      <c r="E27" s="183"/>
      <c r="F27" s="183"/>
      <c r="G27" s="183"/>
      <c r="H27" s="183"/>
      <c r="I27" s="183"/>
      <c r="J27" s="183"/>
      <c r="K27" s="183"/>
      <c r="L27" s="183"/>
      <c r="M27" s="183"/>
      <c r="N27" s="183"/>
      <c r="O27" s="183"/>
      <c r="P27" s="205"/>
      <c r="Q27" s="205"/>
      <c r="R27" s="205"/>
      <c r="S27" s="356"/>
      <c r="T27" s="356"/>
      <c r="U27" s="376"/>
      <c r="V27" s="376"/>
      <c r="W27" s="244"/>
      <c r="X27" s="244"/>
      <c r="Y27" s="244"/>
      <c r="Z27" s="95"/>
      <c r="AA27" s="2"/>
      <c r="AB27" s="3"/>
      <c r="AC27" s="3"/>
      <c r="AD27" s="186"/>
      <c r="AE27" s="95"/>
      <c r="AF27" s="95"/>
      <c r="AG27" s="343"/>
      <c r="AH27" s="343"/>
      <c r="AI27" s="343"/>
      <c r="AJ27" s="343"/>
      <c r="AK27" s="343"/>
      <c r="AL27" s="95"/>
      <c r="AM27" s="95"/>
      <c r="AN27" s="95"/>
      <c r="AO27" s="95"/>
      <c r="AP27" s="95"/>
      <c r="AQ27" s="95"/>
    </row>
    <row r="28" spans="1:43">
      <c r="A28" s="360">
        <f>A26+1</f>
        <v>5</v>
      </c>
      <c r="B28" s="390" t="str">
        <f>DenStatus!C19</f>
        <v>Webelos Walkabout</v>
      </c>
      <c r="C28" s="360">
        <v>5</v>
      </c>
      <c r="D28" s="360">
        <v>6</v>
      </c>
      <c r="E28" s="263">
        <v>1</v>
      </c>
      <c r="F28" s="263">
        <v>2</v>
      </c>
      <c r="G28" s="263">
        <v>3</v>
      </c>
      <c r="H28" s="263">
        <v>4</v>
      </c>
      <c r="I28" s="263">
        <v>5</v>
      </c>
      <c r="J28" s="263">
        <v>6</v>
      </c>
      <c r="K28" s="296"/>
      <c r="L28" s="207"/>
      <c r="M28" s="207"/>
      <c r="N28" s="207"/>
      <c r="O28" s="207"/>
      <c r="P28" s="207"/>
      <c r="Q28" s="207"/>
      <c r="R28" s="207"/>
      <c r="S28" s="360">
        <f>COUNTA(E29:R29)</f>
        <v>0</v>
      </c>
      <c r="T28" s="360">
        <f>IF(SUM(AG28:AJ29)&gt;=AK28,1,0)</f>
        <v>0</v>
      </c>
      <c r="U28" s="375"/>
      <c r="V28" s="375"/>
      <c r="W28" s="244"/>
      <c r="X28" s="244"/>
      <c r="Y28" s="244"/>
      <c r="Z28" s="95"/>
      <c r="AA28" s="2"/>
      <c r="AB28" s="3"/>
      <c r="AC28" s="3"/>
      <c r="AD28" s="186"/>
      <c r="AE28" s="95"/>
      <c r="AF28" s="95"/>
      <c r="AG28" s="360">
        <f>IF(COUNTA(E29:H29)&gt;=4,1,0)</f>
        <v>0</v>
      </c>
      <c r="AH28" s="360">
        <f>IF(COUNTA(I29:J29)&gt;=1,1,0)</f>
        <v>0</v>
      </c>
      <c r="AI28" s="360"/>
      <c r="AJ28" s="360"/>
      <c r="AK28" s="360">
        <v>2</v>
      </c>
      <c r="AL28" s="95"/>
      <c r="AM28" s="95"/>
      <c r="AN28" s="95"/>
      <c r="AO28" s="95"/>
      <c r="AP28" s="95"/>
      <c r="AQ28" s="95"/>
    </row>
    <row r="29" spans="1:43" ht="13.5" thickBot="1">
      <c r="A29" s="356"/>
      <c r="B29" s="387"/>
      <c r="C29" s="356"/>
      <c r="D29" s="356"/>
      <c r="E29" s="183"/>
      <c r="F29" s="183"/>
      <c r="G29" s="183"/>
      <c r="H29" s="183"/>
      <c r="I29" s="183"/>
      <c r="J29" s="183"/>
      <c r="K29" s="196"/>
      <c r="L29" s="197"/>
      <c r="M29" s="197"/>
      <c r="N29" s="197"/>
      <c r="O29" s="197"/>
      <c r="P29" s="197"/>
      <c r="Q29" s="197"/>
      <c r="R29" s="197"/>
      <c r="S29" s="356"/>
      <c r="T29" s="356"/>
      <c r="U29" s="376"/>
      <c r="V29" s="376"/>
      <c r="W29" s="244"/>
      <c r="X29" s="244"/>
      <c r="Y29" s="244"/>
      <c r="Z29" s="95"/>
      <c r="AA29" s="4"/>
      <c r="AB29" s="3"/>
      <c r="AC29" s="3"/>
      <c r="AD29" s="186"/>
      <c r="AE29" s="95"/>
      <c r="AF29" s="95"/>
      <c r="AG29" s="343"/>
      <c r="AH29" s="343"/>
      <c r="AI29" s="343"/>
      <c r="AJ29" s="343"/>
      <c r="AK29" s="343"/>
      <c r="AL29" s="95"/>
      <c r="AM29" s="95"/>
      <c r="AN29" s="95"/>
      <c r="AO29" s="95"/>
      <c r="AP29" s="95"/>
      <c r="AQ29" s="95"/>
    </row>
    <row r="30" spans="1:43">
      <c r="A30" s="184"/>
      <c r="B30" s="262" t="s">
        <v>236</v>
      </c>
      <c r="C30" s="149">
        <f>IF(SUM(T18:T29)&gt;=5,"X",0)</f>
        <v>0</v>
      </c>
      <c r="D30" s="223" t="s">
        <v>284</v>
      </c>
      <c r="E30" s="152"/>
      <c r="F30" s="152"/>
      <c r="G30" s="152"/>
      <c r="H30" s="152"/>
      <c r="I30" s="152"/>
      <c r="J30" s="152"/>
      <c r="K30" s="152"/>
      <c r="L30" s="152"/>
      <c r="M30" s="152"/>
      <c r="N30" s="152"/>
      <c r="O30" s="152"/>
      <c r="P30" s="152"/>
      <c r="Q30" s="152"/>
      <c r="R30" s="152"/>
      <c r="S30" s="152"/>
      <c r="T30" s="152"/>
      <c r="U30" s="176"/>
      <c r="V30" s="155"/>
      <c r="W30" s="155"/>
      <c r="X30" s="155"/>
      <c r="Y30" s="155"/>
      <c r="Z30" s="95"/>
      <c r="AA30" s="2"/>
      <c r="AB30" s="3"/>
      <c r="AC30" s="3"/>
      <c r="AD30" s="186"/>
      <c r="AE30" s="95"/>
      <c r="AF30" s="95"/>
      <c r="AG30" s="95"/>
      <c r="AH30" s="95"/>
      <c r="AI30" s="95"/>
      <c r="AJ30" s="95"/>
      <c r="AK30" s="95"/>
      <c r="AL30" s="95"/>
      <c r="AM30" s="95"/>
      <c r="AN30" s="95"/>
      <c r="AO30" s="95"/>
      <c r="AP30" s="95"/>
      <c r="AQ30" s="95"/>
    </row>
    <row r="31" spans="1:43">
      <c r="A31" s="95"/>
      <c r="B31" s="106"/>
      <c r="C31" s="152"/>
      <c r="D31" s="145"/>
      <c r="E31" s="145"/>
      <c r="F31" s="145"/>
      <c r="G31" s="145"/>
      <c r="H31" s="145"/>
      <c r="I31" s="145"/>
      <c r="J31" s="145"/>
      <c r="K31" s="145"/>
      <c r="L31" s="145"/>
      <c r="M31" s="145"/>
      <c r="N31" s="145"/>
      <c r="O31" s="145"/>
      <c r="P31" s="145"/>
      <c r="Q31" s="145"/>
      <c r="R31" s="145"/>
      <c r="S31" s="95"/>
      <c r="T31" s="95"/>
      <c r="U31" s="95"/>
      <c r="V31" s="95"/>
      <c r="W31" s="95"/>
      <c r="X31" s="95"/>
      <c r="Y31" s="95"/>
      <c r="Z31" s="95"/>
      <c r="AA31" s="2"/>
      <c r="AB31" s="3"/>
      <c r="AC31" s="3"/>
      <c r="AD31" s="186"/>
      <c r="AE31" s="95"/>
      <c r="AF31" s="95"/>
      <c r="AG31" s="253" t="s">
        <v>215</v>
      </c>
      <c r="AH31" s="309"/>
      <c r="AI31" s="309"/>
      <c r="AJ31" s="305"/>
      <c r="AK31" s="306"/>
      <c r="AL31" s="95"/>
      <c r="AM31" s="95"/>
      <c r="AN31" s="95"/>
      <c r="AO31" s="95"/>
      <c r="AP31" s="95"/>
      <c r="AQ31" s="95"/>
    </row>
    <row r="32" spans="1:43">
      <c r="A32" s="102" t="s">
        <v>110</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2"/>
      <c r="AB32" s="3"/>
      <c r="AC32" s="3"/>
      <c r="AD32" s="186"/>
      <c r="AE32" s="95"/>
      <c r="AF32" s="95"/>
      <c r="AG32" s="184" t="s">
        <v>26</v>
      </c>
      <c r="AH32" s="307"/>
      <c r="AI32" s="307"/>
      <c r="AJ32" s="307"/>
      <c r="AK32" s="308"/>
      <c r="AL32" s="95"/>
      <c r="AM32" s="95"/>
      <c r="AN32" s="95"/>
      <c r="AO32" s="95"/>
      <c r="AP32" s="95"/>
      <c r="AQ32" s="95"/>
    </row>
    <row r="33" spans="1:43">
      <c r="A33" s="135" t="s">
        <v>5</v>
      </c>
      <c r="B33" s="135"/>
      <c r="C33" s="135" t="s">
        <v>7</v>
      </c>
      <c r="D33" s="135"/>
      <c r="E33" s="174" t="s">
        <v>33</v>
      </c>
      <c r="F33" s="143"/>
      <c r="G33" s="143"/>
      <c r="H33" s="143"/>
      <c r="I33" s="143"/>
      <c r="J33" s="143"/>
      <c r="K33" s="143"/>
      <c r="L33" s="143"/>
      <c r="M33" s="143"/>
      <c r="N33" s="143"/>
      <c r="O33" s="143"/>
      <c r="P33" s="143"/>
      <c r="Q33" s="143"/>
      <c r="R33" s="143"/>
      <c r="S33" s="406" t="s">
        <v>4</v>
      </c>
      <c r="T33" s="366"/>
      <c r="U33" s="366"/>
      <c r="V33" s="367"/>
      <c r="W33" s="242"/>
      <c r="X33" s="242"/>
      <c r="Y33" s="242"/>
      <c r="Z33" s="95"/>
      <c r="AA33" s="4"/>
      <c r="AB33" s="3"/>
      <c r="AC33" s="3"/>
      <c r="AD33" s="186"/>
      <c r="AE33" s="95"/>
      <c r="AF33" s="95"/>
      <c r="AG33" s="157" t="s">
        <v>34</v>
      </c>
      <c r="AH33" s="119" t="s">
        <v>48</v>
      </c>
      <c r="AI33" s="119" t="s">
        <v>165</v>
      </c>
      <c r="AJ33" s="119" t="s">
        <v>211</v>
      </c>
      <c r="AK33" s="157" t="s">
        <v>1</v>
      </c>
      <c r="AL33" s="95"/>
      <c r="AM33" s="95"/>
      <c r="AN33" s="95"/>
      <c r="AO33" s="95"/>
      <c r="AP33" s="95"/>
      <c r="AQ33" s="95"/>
    </row>
    <row r="34" spans="1:43">
      <c r="A34" s="136" t="s">
        <v>43</v>
      </c>
      <c r="B34" s="135" t="s">
        <v>40</v>
      </c>
      <c r="C34" s="136" t="s">
        <v>46</v>
      </c>
      <c r="D34" s="146" t="s">
        <v>16</v>
      </c>
      <c r="E34" s="154">
        <v>1</v>
      </c>
      <c r="F34" s="170"/>
      <c r="G34" s="175"/>
      <c r="H34" s="175"/>
      <c r="I34" s="175"/>
      <c r="J34" s="175"/>
      <c r="K34" s="175"/>
      <c r="L34" s="175"/>
      <c r="M34" s="175"/>
      <c r="N34" s="175"/>
      <c r="O34" s="175"/>
      <c r="P34" s="175"/>
      <c r="Q34" s="175"/>
      <c r="R34" s="175"/>
      <c r="S34" s="136" t="s">
        <v>2</v>
      </c>
      <c r="T34" s="136" t="s">
        <v>31</v>
      </c>
      <c r="U34" s="136" t="s">
        <v>24</v>
      </c>
      <c r="V34" s="50" t="s">
        <v>66</v>
      </c>
      <c r="W34" s="55"/>
      <c r="X34" s="55"/>
      <c r="Y34" s="55"/>
      <c r="Z34" s="95"/>
      <c r="AA34" s="4"/>
      <c r="AB34" s="3"/>
      <c r="AC34" s="3"/>
      <c r="AD34" s="186"/>
      <c r="AE34" s="95"/>
      <c r="AF34" s="95"/>
      <c r="AG34" s="251" t="s">
        <v>49</v>
      </c>
      <c r="AH34" s="148" t="s">
        <v>49</v>
      </c>
      <c r="AI34" s="148" t="s">
        <v>49</v>
      </c>
      <c r="AJ34" s="251" t="s">
        <v>49</v>
      </c>
      <c r="AK34" s="251" t="s">
        <v>50</v>
      </c>
      <c r="AL34" s="95"/>
      <c r="AM34" s="95"/>
      <c r="AN34" s="95"/>
      <c r="AO34" s="95"/>
      <c r="AP34" s="95"/>
      <c r="AQ34" s="95"/>
    </row>
    <row r="35" spans="1:43" ht="25.5">
      <c r="A35" s="137">
        <v>1</v>
      </c>
      <c r="B35" s="150" t="str">
        <f>DenStatus!C23</f>
        <v>Be Active Den Member for 3 months</v>
      </c>
      <c r="C35" s="137">
        <v>1</v>
      </c>
      <c r="D35" s="151">
        <v>1</v>
      </c>
      <c r="E35" s="158"/>
      <c r="F35" s="151"/>
      <c r="G35" s="208"/>
      <c r="H35" s="208"/>
      <c r="I35" s="208"/>
      <c r="J35" s="208"/>
      <c r="K35" s="208"/>
      <c r="L35" s="208"/>
      <c r="M35" s="208"/>
      <c r="N35" s="208"/>
      <c r="O35" s="208"/>
      <c r="P35" s="208"/>
      <c r="Q35" s="208"/>
      <c r="R35" s="208"/>
      <c r="S35" s="136">
        <f>COUNTA(E35:R35)</f>
        <v>0</v>
      </c>
      <c r="T35" s="136">
        <f>IF(SUM(AG35:AJ35)&gt;=AK35,1,0)</f>
        <v>0</v>
      </c>
      <c r="U35" s="187"/>
      <c r="V35" s="188"/>
      <c r="W35" s="246"/>
      <c r="X35" s="246"/>
      <c r="Y35" s="246"/>
      <c r="Z35" s="95"/>
      <c r="AA35" s="2"/>
      <c r="AB35" s="3"/>
      <c r="AC35" s="3"/>
      <c r="AD35" s="186"/>
      <c r="AE35" s="95"/>
      <c r="AF35" s="95"/>
      <c r="AG35" s="137">
        <f>IF(S35&gt;=C35,1,0)</f>
        <v>0</v>
      </c>
      <c r="AH35" s="137"/>
      <c r="AI35" s="137"/>
      <c r="AJ35" s="137"/>
      <c r="AK35" s="137">
        <v>1</v>
      </c>
      <c r="AL35" s="95"/>
      <c r="AM35" s="95"/>
      <c r="AN35" s="95"/>
      <c r="AO35" s="95"/>
      <c r="AP35" s="95"/>
      <c r="AQ35" s="95"/>
    </row>
    <row r="36" spans="1:43">
      <c r="A36" s="136">
        <v>2</v>
      </c>
      <c r="B36" s="135" t="str">
        <f>DenStatus!C24</f>
        <v>Child Protection</v>
      </c>
      <c r="C36" s="136">
        <v>1</v>
      </c>
      <c r="D36" s="147">
        <v>1</v>
      </c>
      <c r="E36" s="5"/>
      <c r="F36" s="170"/>
      <c r="G36" s="175"/>
      <c r="H36" s="175"/>
      <c r="I36" s="175"/>
      <c r="J36" s="175"/>
      <c r="K36" s="175"/>
      <c r="L36" s="175"/>
      <c r="M36" s="175"/>
      <c r="N36" s="175"/>
      <c r="O36" s="175"/>
      <c r="P36" s="175"/>
      <c r="Q36" s="175"/>
      <c r="R36" s="175"/>
      <c r="S36" s="136">
        <f>COUNTA(E36:R36)</f>
        <v>0</v>
      </c>
      <c r="T36" s="136">
        <f>IF(SUM(AG36:AJ36)&gt;=AK36,1,0)</f>
        <v>0</v>
      </c>
      <c r="U36" s="186"/>
      <c r="V36" s="186"/>
      <c r="W36" s="247"/>
      <c r="X36" s="247"/>
      <c r="Y36" s="247"/>
      <c r="Z36" s="95"/>
      <c r="AA36" s="2"/>
      <c r="AB36" s="3"/>
      <c r="AC36" s="3"/>
      <c r="AD36" s="186"/>
      <c r="AE36" s="95"/>
      <c r="AF36" s="95"/>
      <c r="AG36" s="136">
        <f>IF(S36&gt;=C36,1,0)</f>
        <v>0</v>
      </c>
      <c r="AH36" s="136"/>
      <c r="AI36" s="136"/>
      <c r="AJ36" s="136"/>
      <c r="AK36" s="136">
        <v>1</v>
      </c>
      <c r="AL36" s="95"/>
      <c r="AM36" s="95"/>
      <c r="AN36" s="95"/>
      <c r="AO36" s="95"/>
      <c r="AP36" s="95"/>
      <c r="AQ36" s="95"/>
    </row>
    <row r="37" spans="1:43" ht="13.5" thickBot="1">
      <c r="A37" s="258">
        <v>3</v>
      </c>
      <c r="B37" s="185" t="str">
        <f>DenStatus!C25</f>
        <v>Cyber Chip</v>
      </c>
      <c r="C37" s="258">
        <v>1</v>
      </c>
      <c r="D37" s="259">
        <v>1</v>
      </c>
      <c r="E37" s="179"/>
      <c r="F37" s="259"/>
      <c r="G37" s="260"/>
      <c r="H37" s="260"/>
      <c r="I37" s="260"/>
      <c r="J37" s="260"/>
      <c r="K37" s="260"/>
      <c r="L37" s="260"/>
      <c r="M37" s="260"/>
      <c r="N37" s="260"/>
      <c r="O37" s="260"/>
      <c r="P37" s="260"/>
      <c r="Q37" s="260"/>
      <c r="R37" s="260"/>
      <c r="S37" s="258">
        <f>COUNTA(E37:R37)</f>
        <v>0</v>
      </c>
      <c r="T37" s="258">
        <f>IF(SUM(AG37:AJ37)&gt;=AK37,1,0)</f>
        <v>0</v>
      </c>
      <c r="U37" s="264"/>
      <c r="V37" s="264"/>
      <c r="W37" s="247"/>
      <c r="X37" s="247"/>
      <c r="Y37" s="247"/>
      <c r="Z37" s="95"/>
      <c r="AA37" s="2"/>
      <c r="AB37" s="3"/>
      <c r="AC37" s="3"/>
      <c r="AD37" s="186"/>
      <c r="AE37" s="95"/>
      <c r="AF37" s="95"/>
      <c r="AG37" s="136">
        <f>IF(S37&gt;=C37,1,0)</f>
        <v>0</v>
      </c>
      <c r="AH37" s="136"/>
      <c r="AI37" s="136"/>
      <c r="AJ37" s="136"/>
      <c r="AK37" s="136">
        <v>1</v>
      </c>
      <c r="AL37" s="95"/>
      <c r="AM37" s="95"/>
      <c r="AN37" s="95"/>
      <c r="AO37" s="95"/>
      <c r="AP37" s="95"/>
      <c r="AQ37" s="95"/>
    </row>
    <row r="38" spans="1:43">
      <c r="A38" s="184"/>
      <c r="B38" s="262" t="s">
        <v>237</v>
      </c>
      <c r="C38" s="149">
        <f>IF(SUM(T35:T37)&gt;=3,"X",0)</f>
        <v>0</v>
      </c>
      <c r="D38" s="223" t="s">
        <v>284</v>
      </c>
      <c r="E38" s="145"/>
      <c r="F38" s="152"/>
      <c r="G38" s="152"/>
      <c r="H38" s="152"/>
      <c r="I38" s="152"/>
      <c r="J38" s="152"/>
      <c r="K38" s="152"/>
      <c r="L38" s="152"/>
      <c r="M38" s="152"/>
      <c r="N38" s="152"/>
      <c r="O38" s="152"/>
      <c r="P38" s="152"/>
      <c r="Q38" s="152"/>
      <c r="R38" s="152"/>
      <c r="S38" s="152"/>
      <c r="T38" s="152"/>
      <c r="U38" s="178"/>
      <c r="V38" s="155"/>
      <c r="W38" s="155"/>
      <c r="X38" s="155"/>
      <c r="Y38" s="155"/>
      <c r="Z38" s="95"/>
      <c r="AA38" s="32"/>
      <c r="AB38" s="213"/>
      <c r="AC38" s="213"/>
      <c r="AD38" s="13"/>
      <c r="AE38" s="95"/>
      <c r="AF38" s="95"/>
      <c r="AG38" s="95"/>
      <c r="AH38" s="95"/>
      <c r="AI38" s="95"/>
      <c r="AJ38" s="95"/>
      <c r="AK38" s="95"/>
      <c r="AL38" s="95"/>
      <c r="AM38" s="95"/>
      <c r="AN38" s="95"/>
      <c r="AO38" s="95"/>
      <c r="AP38" s="95"/>
      <c r="AQ38" s="95"/>
    </row>
    <row r="39" spans="1:43" s="214" customForma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32"/>
      <c r="AB39" s="213"/>
      <c r="AC39" s="213"/>
      <c r="AD39" s="13"/>
      <c r="AE39" s="91"/>
      <c r="AF39" s="91"/>
      <c r="AG39" s="253" t="s">
        <v>209</v>
      </c>
      <c r="AH39" s="309"/>
      <c r="AI39" s="309"/>
      <c r="AJ39" s="309"/>
      <c r="AK39" s="93"/>
      <c r="AL39" s="91"/>
      <c r="AM39" s="91"/>
      <c r="AN39" s="91"/>
      <c r="AO39" s="91"/>
      <c r="AP39" s="91"/>
      <c r="AQ39" s="91"/>
    </row>
    <row r="40" spans="1:43" s="214" customFormat="1">
      <c r="A40" s="96" t="s">
        <v>210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32"/>
      <c r="AB40" s="213"/>
      <c r="AC40" s="213"/>
      <c r="AD40" s="13"/>
      <c r="AE40" s="91"/>
      <c r="AF40" s="91"/>
      <c r="AG40" s="220" t="s">
        <v>26</v>
      </c>
      <c r="AH40" s="310"/>
      <c r="AI40" s="310"/>
      <c r="AJ40" s="310"/>
      <c r="AK40" s="311"/>
      <c r="AL40" s="91"/>
      <c r="AM40" s="91"/>
      <c r="AN40" s="91"/>
      <c r="AO40" s="91"/>
      <c r="AP40" s="91"/>
      <c r="AQ40" s="91"/>
    </row>
    <row r="41" spans="1:43" s="214" customFormat="1">
      <c r="A41" s="49" t="s">
        <v>54</v>
      </c>
      <c r="B41" s="49"/>
      <c r="C41" s="49" t="s">
        <v>7</v>
      </c>
      <c r="D41" s="49"/>
      <c r="E41" s="104" t="s">
        <v>33</v>
      </c>
      <c r="F41" s="105"/>
      <c r="G41" s="105"/>
      <c r="H41" s="105"/>
      <c r="I41" s="105"/>
      <c r="J41" s="105"/>
      <c r="K41" s="105"/>
      <c r="L41" s="105"/>
      <c r="M41" s="105"/>
      <c r="N41" s="105"/>
      <c r="O41" s="105"/>
      <c r="P41" s="105"/>
      <c r="Q41" s="105"/>
      <c r="R41" s="105"/>
      <c r="S41" s="365" t="s">
        <v>57</v>
      </c>
      <c r="T41" s="366"/>
      <c r="U41" s="366"/>
      <c r="V41" s="367"/>
      <c r="W41" s="242"/>
      <c r="X41" s="242"/>
      <c r="Y41" s="242"/>
      <c r="Z41" s="91"/>
      <c r="AA41" s="32"/>
      <c r="AB41" s="213"/>
      <c r="AC41" s="213"/>
      <c r="AD41" s="13"/>
      <c r="AE41" s="91"/>
      <c r="AF41" s="91"/>
      <c r="AG41" s="119" t="s">
        <v>34</v>
      </c>
      <c r="AH41" s="119" t="s">
        <v>48</v>
      </c>
      <c r="AI41" s="119" t="s">
        <v>165</v>
      </c>
      <c r="AJ41" s="119" t="s">
        <v>211</v>
      </c>
      <c r="AK41" s="119" t="s">
        <v>1</v>
      </c>
      <c r="AL41" s="91"/>
      <c r="AM41" s="91"/>
      <c r="AN41" s="91"/>
      <c r="AO41" s="91"/>
      <c r="AP41" s="91"/>
      <c r="AQ41" s="91"/>
    </row>
    <row r="42" spans="1:43" s="214" customFormat="1">
      <c r="A42" s="50" t="s">
        <v>43</v>
      </c>
      <c r="B42" s="49" t="s">
        <v>40</v>
      </c>
      <c r="C42" s="50" t="s">
        <v>46</v>
      </c>
      <c r="D42" s="50" t="s">
        <v>16</v>
      </c>
      <c r="E42" s="212"/>
      <c r="F42" s="117"/>
      <c r="G42" s="117"/>
      <c r="H42" s="117"/>
      <c r="I42" s="117"/>
      <c r="J42" s="117"/>
      <c r="K42" s="117"/>
      <c r="L42" s="117"/>
      <c r="M42" s="117"/>
      <c r="N42" s="117"/>
      <c r="O42" s="117"/>
      <c r="P42" s="117"/>
      <c r="Q42" s="117"/>
      <c r="R42" s="117"/>
      <c r="S42" s="101" t="s">
        <v>2</v>
      </c>
      <c r="T42" s="101" t="s">
        <v>31</v>
      </c>
      <c r="U42" s="101" t="s">
        <v>24</v>
      </c>
      <c r="V42" s="50" t="s">
        <v>66</v>
      </c>
      <c r="W42" s="55"/>
      <c r="X42" s="55"/>
      <c r="Y42" s="55"/>
      <c r="Z42" s="91"/>
      <c r="AA42" s="32"/>
      <c r="AB42" s="213"/>
      <c r="AC42" s="213"/>
      <c r="AD42" s="13"/>
      <c r="AE42" s="91"/>
      <c r="AF42" s="91"/>
      <c r="AG42" s="148" t="s">
        <v>49</v>
      </c>
      <c r="AH42" s="148" t="s">
        <v>49</v>
      </c>
      <c r="AI42" s="148" t="s">
        <v>49</v>
      </c>
      <c r="AJ42" s="148" t="s">
        <v>49</v>
      </c>
      <c r="AK42" s="148" t="s">
        <v>50</v>
      </c>
      <c r="AL42" s="91"/>
      <c r="AM42" s="91"/>
      <c r="AN42" s="91"/>
      <c r="AO42" s="91"/>
      <c r="AP42" s="91"/>
      <c r="AQ42" s="91"/>
    </row>
    <row r="43" spans="1:43" s="214" customFormat="1">
      <c r="A43" s="361">
        <v>1</v>
      </c>
      <c r="B43" s="386" t="str">
        <f>DenStatus!C29</f>
        <v>Building a Better World</v>
      </c>
      <c r="C43" s="361">
        <v>6</v>
      </c>
      <c r="D43" s="361">
        <v>9</v>
      </c>
      <c r="E43" s="50">
        <v>1</v>
      </c>
      <c r="F43" s="50">
        <v>2</v>
      </c>
      <c r="G43" s="50">
        <v>3</v>
      </c>
      <c r="H43" s="50">
        <v>4</v>
      </c>
      <c r="I43" s="50">
        <v>5</v>
      </c>
      <c r="J43" s="50" t="s">
        <v>176</v>
      </c>
      <c r="K43" s="50" t="s">
        <v>177</v>
      </c>
      <c r="L43" s="50" t="s">
        <v>178</v>
      </c>
      <c r="M43" s="50" t="s">
        <v>319</v>
      </c>
      <c r="N43" s="159"/>
      <c r="O43" s="159"/>
      <c r="P43" s="159"/>
      <c r="Q43" s="159"/>
      <c r="R43" s="160"/>
      <c r="S43" s="361">
        <f>COUNTA(E44:R44)</f>
        <v>0</v>
      </c>
      <c r="T43" s="361">
        <f>IF(SUM(AG43:AJ44)&gt;=AK43,1,0)</f>
        <v>0</v>
      </c>
      <c r="U43" s="388"/>
      <c r="V43" s="388"/>
      <c r="W43" s="246"/>
      <c r="X43" s="246"/>
      <c r="Y43" s="246"/>
      <c r="Z43" s="91"/>
      <c r="AA43" s="32"/>
      <c r="AB43" s="213"/>
      <c r="AC43" s="213"/>
      <c r="AD43" s="13"/>
      <c r="AE43" s="91"/>
      <c r="AF43" s="91"/>
      <c r="AG43" s="361">
        <f>IF(COUNTA(E44:I44)&gt;=5,1,0)</f>
        <v>0</v>
      </c>
      <c r="AH43" s="361">
        <f>IF(COUNTA(J44:M44)&gt;=1,1,0)</f>
        <v>0</v>
      </c>
      <c r="AI43" s="361"/>
      <c r="AJ43" s="361"/>
      <c r="AK43" s="361">
        <v>2</v>
      </c>
      <c r="AL43" s="106"/>
      <c r="AM43" s="106"/>
      <c r="AN43" s="106"/>
      <c r="AO43" s="91"/>
      <c r="AP43" s="91"/>
      <c r="AQ43" s="91"/>
    </row>
    <row r="44" spans="1:43" s="214" customFormat="1" ht="13.5" thickBot="1">
      <c r="A44" s="356"/>
      <c r="B44" s="387"/>
      <c r="C44" s="355"/>
      <c r="D44" s="356"/>
      <c r="E44" s="183"/>
      <c r="F44" s="183"/>
      <c r="G44" s="183"/>
      <c r="H44" s="183"/>
      <c r="I44" s="183"/>
      <c r="J44" s="183"/>
      <c r="K44" s="183"/>
      <c r="L44" s="183"/>
      <c r="M44" s="183"/>
      <c r="N44" s="303"/>
      <c r="O44" s="303"/>
      <c r="P44" s="303"/>
      <c r="Q44" s="303"/>
      <c r="R44" s="302"/>
      <c r="S44" s="356"/>
      <c r="T44" s="356"/>
      <c r="U44" s="341"/>
      <c r="V44" s="341"/>
      <c r="W44" s="248"/>
      <c r="X44" s="248"/>
      <c r="Y44" s="248"/>
      <c r="Z44" s="91"/>
      <c r="AA44" s="32"/>
      <c r="AB44" s="213"/>
      <c r="AC44" s="213"/>
      <c r="AD44" s="13"/>
      <c r="AE44" s="91"/>
      <c r="AF44" s="91"/>
      <c r="AG44" s="343"/>
      <c r="AH44" s="343"/>
      <c r="AI44" s="343"/>
      <c r="AJ44" s="343"/>
      <c r="AK44" s="343"/>
      <c r="AL44" s="91"/>
      <c r="AM44" s="91"/>
      <c r="AN44" s="91"/>
      <c r="AO44" s="91"/>
      <c r="AP44" s="91"/>
      <c r="AQ44" s="91"/>
    </row>
    <row r="45" spans="1:43" s="214" customFormat="1">
      <c r="A45" s="342">
        <f>A43+1</f>
        <v>2</v>
      </c>
      <c r="B45" s="345" t="str">
        <f>DenStatus!C30</f>
        <v>Outdoorsman</v>
      </c>
      <c r="C45" s="342">
        <v>7</v>
      </c>
      <c r="D45" s="342">
        <v>7</v>
      </c>
      <c r="E45" s="349" t="s">
        <v>321</v>
      </c>
      <c r="F45" s="350"/>
      <c r="G45" s="351"/>
      <c r="H45" s="216">
        <v>1</v>
      </c>
      <c r="I45" s="216">
        <v>2</v>
      </c>
      <c r="J45" s="216" t="s">
        <v>154</v>
      </c>
      <c r="K45" s="216" t="s">
        <v>155</v>
      </c>
      <c r="L45" s="216" t="s">
        <v>156</v>
      </c>
      <c r="M45" s="216">
        <v>4</v>
      </c>
      <c r="N45" s="216">
        <v>5</v>
      </c>
      <c r="O45" s="218"/>
      <c r="P45" s="218"/>
      <c r="Q45" s="218"/>
      <c r="R45" s="219"/>
      <c r="S45" s="342">
        <f>COUNTA(H46:R46)</f>
        <v>0</v>
      </c>
      <c r="T45" s="342">
        <f>IF(SUM(AG45:AG48)&gt;=1,1,0)</f>
        <v>0</v>
      </c>
      <c r="U45" s="340"/>
      <c r="V45" s="340"/>
      <c r="W45" s="246"/>
      <c r="X45" s="246"/>
      <c r="Y45" s="246"/>
      <c r="Z45" s="91"/>
      <c r="AA45" s="32"/>
      <c r="AB45" s="213"/>
      <c r="AC45" s="213"/>
      <c r="AD45" s="13"/>
      <c r="AE45" s="91"/>
      <c r="AF45" s="91"/>
      <c r="AG45" s="342">
        <f>IF(COUNTA(H46:N46)&gt;=7,1,0)</f>
        <v>0</v>
      </c>
      <c r="AH45" s="342"/>
      <c r="AI45" s="342"/>
      <c r="AJ45" s="342"/>
      <c r="AK45" s="342">
        <v>1</v>
      </c>
      <c r="AL45" s="91"/>
      <c r="AM45" s="91"/>
      <c r="AN45" s="91"/>
      <c r="AO45" s="91"/>
      <c r="AP45" s="91"/>
      <c r="AQ45" s="91"/>
    </row>
    <row r="46" spans="1:43" s="214" customFormat="1" ht="13.5" thickBot="1">
      <c r="A46" s="344"/>
      <c r="B46" s="346"/>
      <c r="C46" s="355"/>
      <c r="D46" s="356"/>
      <c r="E46" s="352"/>
      <c r="F46" s="353"/>
      <c r="G46" s="354"/>
      <c r="H46" s="179"/>
      <c r="I46" s="179"/>
      <c r="J46" s="179"/>
      <c r="K46" s="179"/>
      <c r="L46" s="179"/>
      <c r="M46" s="179"/>
      <c r="N46" s="179"/>
      <c r="O46" s="210"/>
      <c r="P46" s="210"/>
      <c r="Q46" s="210"/>
      <c r="R46" s="211"/>
      <c r="S46" s="356"/>
      <c r="T46" s="344"/>
      <c r="U46" s="341"/>
      <c r="V46" s="341"/>
      <c r="W46" s="248"/>
      <c r="X46" s="248"/>
      <c r="Y46" s="248"/>
      <c r="Z46" s="91"/>
      <c r="AA46" s="32"/>
      <c r="AB46" s="213"/>
      <c r="AC46" s="213"/>
      <c r="AD46" s="13"/>
      <c r="AE46" s="91"/>
      <c r="AF46" s="91"/>
      <c r="AG46" s="343"/>
      <c r="AH46" s="343"/>
      <c r="AI46" s="343"/>
      <c r="AJ46" s="343"/>
      <c r="AK46" s="343"/>
      <c r="AL46" s="91"/>
      <c r="AM46" s="91"/>
      <c r="AN46" s="91"/>
      <c r="AO46" s="91"/>
      <c r="AP46" s="91"/>
      <c r="AQ46" s="91"/>
    </row>
    <row r="47" spans="1:43" s="214" customFormat="1">
      <c r="A47" s="328"/>
      <c r="B47" s="347"/>
      <c r="C47" s="342">
        <v>6</v>
      </c>
      <c r="D47" s="342">
        <v>6</v>
      </c>
      <c r="E47" s="349" t="s">
        <v>322</v>
      </c>
      <c r="F47" s="350"/>
      <c r="G47" s="351"/>
      <c r="H47" s="216">
        <v>1</v>
      </c>
      <c r="I47" s="216" t="s">
        <v>150</v>
      </c>
      <c r="J47" s="216" t="s">
        <v>151</v>
      </c>
      <c r="K47" s="216" t="s">
        <v>152</v>
      </c>
      <c r="L47" s="216">
        <v>3</v>
      </c>
      <c r="M47" s="216">
        <v>4</v>
      </c>
      <c r="N47" s="218"/>
      <c r="O47" s="218"/>
      <c r="P47" s="218"/>
      <c r="Q47" s="218"/>
      <c r="R47" s="219"/>
      <c r="S47" s="342">
        <f>COUNTA(H48:R48)</f>
        <v>0</v>
      </c>
      <c r="T47" s="328"/>
      <c r="U47" s="340"/>
      <c r="V47" s="340"/>
      <c r="W47" s="246"/>
      <c r="X47" s="246"/>
      <c r="Y47" s="246"/>
      <c r="Z47" s="91"/>
      <c r="AA47" s="32"/>
      <c r="AB47" s="213"/>
      <c r="AC47" s="213"/>
      <c r="AD47" s="13"/>
      <c r="AE47" s="91"/>
      <c r="AF47" s="91"/>
      <c r="AG47" s="342">
        <f>IF(COUNTA(H48:M48)&gt;=6,1,0)</f>
        <v>0</v>
      </c>
      <c r="AH47" s="342"/>
      <c r="AI47" s="342"/>
      <c r="AJ47" s="342"/>
      <c r="AK47" s="342">
        <v>1</v>
      </c>
      <c r="AL47" s="91"/>
      <c r="AM47" s="91"/>
      <c r="AN47" s="91"/>
      <c r="AO47" s="91"/>
      <c r="AP47" s="91"/>
      <c r="AQ47" s="91"/>
    </row>
    <row r="48" spans="1:43" s="214" customFormat="1" ht="13.5" thickBot="1">
      <c r="A48" s="343"/>
      <c r="B48" s="348"/>
      <c r="C48" s="355"/>
      <c r="D48" s="356"/>
      <c r="E48" s="352"/>
      <c r="F48" s="353"/>
      <c r="G48" s="354"/>
      <c r="H48" s="179"/>
      <c r="I48" s="179"/>
      <c r="J48" s="179"/>
      <c r="K48" s="179"/>
      <c r="L48" s="179"/>
      <c r="M48" s="179"/>
      <c r="N48" s="210"/>
      <c r="O48" s="210"/>
      <c r="P48" s="210"/>
      <c r="Q48" s="210"/>
      <c r="R48" s="211"/>
      <c r="S48" s="356"/>
      <c r="T48" s="343"/>
      <c r="U48" s="341"/>
      <c r="V48" s="341"/>
      <c r="W48" s="248"/>
      <c r="X48" s="248"/>
      <c r="Y48" s="248"/>
      <c r="Z48" s="91"/>
      <c r="AA48" s="32"/>
      <c r="AB48" s="213"/>
      <c r="AC48" s="213"/>
      <c r="AD48" s="13"/>
      <c r="AE48" s="91"/>
      <c r="AF48" s="91"/>
      <c r="AG48" s="343"/>
      <c r="AH48" s="343"/>
      <c r="AI48" s="343"/>
      <c r="AJ48" s="343"/>
      <c r="AK48" s="343"/>
      <c r="AL48" s="91"/>
      <c r="AM48" s="91"/>
      <c r="AN48" s="91"/>
      <c r="AO48" s="91"/>
      <c r="AP48" s="91"/>
      <c r="AQ48" s="91"/>
    </row>
    <row r="49" spans="1:43" s="214" customFormat="1">
      <c r="A49" s="342">
        <f>A45+1</f>
        <v>3</v>
      </c>
      <c r="B49" s="381" t="str">
        <f>DenStatus!C31</f>
        <v>Duty in God in Action</v>
      </c>
      <c r="C49" s="342">
        <v>4</v>
      </c>
      <c r="D49" s="342">
        <v>6</v>
      </c>
      <c r="E49" s="216">
        <v>1</v>
      </c>
      <c r="F49" s="216">
        <v>2</v>
      </c>
      <c r="G49" s="216">
        <v>3</v>
      </c>
      <c r="H49" s="216">
        <v>4</v>
      </c>
      <c r="I49" s="216">
        <v>5</v>
      </c>
      <c r="J49" s="216">
        <v>6</v>
      </c>
      <c r="K49" s="217"/>
      <c r="L49" s="201"/>
      <c r="M49" s="201"/>
      <c r="N49" s="201"/>
      <c r="O49" s="201"/>
      <c r="P49" s="201"/>
      <c r="Q49" s="201"/>
      <c r="R49" s="221"/>
      <c r="S49" s="342">
        <f>COUNTA(E50:R50)</f>
        <v>0</v>
      </c>
      <c r="T49" s="342">
        <f>IF(SUM(AG49:AJ50)&gt;=AK49,1,0)</f>
        <v>0</v>
      </c>
      <c r="U49" s="340"/>
      <c r="V49" s="340"/>
      <c r="W49" s="246"/>
      <c r="X49" s="246"/>
      <c r="Y49" s="246"/>
      <c r="Z49" s="91"/>
      <c r="AA49" s="32"/>
      <c r="AB49" s="213"/>
      <c r="AC49" s="213"/>
      <c r="AD49" s="13"/>
      <c r="AE49" s="91"/>
      <c r="AF49" s="91"/>
      <c r="AG49" s="342">
        <f>IF(COUNTA(E50:F50)&gt;=2,1,0)</f>
        <v>0</v>
      </c>
      <c r="AH49" s="342">
        <f>IF(COUNTA(G50:J50)&gt;=2,1,0)</f>
        <v>0</v>
      </c>
      <c r="AI49" s="342"/>
      <c r="AJ49" s="342"/>
      <c r="AK49" s="342">
        <v>2</v>
      </c>
      <c r="AL49" s="91"/>
      <c r="AM49" s="91"/>
      <c r="AN49" s="91"/>
      <c r="AO49" s="91"/>
      <c r="AP49" s="91"/>
      <c r="AQ49" s="91"/>
    </row>
    <row r="50" spans="1:43" s="214" customFormat="1" ht="13.5" thickBot="1">
      <c r="A50" s="380"/>
      <c r="B50" s="383"/>
      <c r="C50" s="384"/>
      <c r="D50" s="356"/>
      <c r="E50" s="179"/>
      <c r="F50" s="179"/>
      <c r="G50" s="179"/>
      <c r="H50" s="179"/>
      <c r="I50" s="179"/>
      <c r="J50" s="179"/>
      <c r="K50" s="209"/>
      <c r="L50" s="210"/>
      <c r="M50" s="210"/>
      <c r="N50" s="210"/>
      <c r="O50" s="210"/>
      <c r="P50" s="210"/>
      <c r="Q50" s="210"/>
      <c r="R50" s="211"/>
      <c r="S50" s="380"/>
      <c r="T50" s="380"/>
      <c r="U50" s="378"/>
      <c r="V50" s="378"/>
      <c r="W50" s="246"/>
      <c r="X50" s="246"/>
      <c r="Y50" s="246"/>
      <c r="Z50" s="91"/>
      <c r="AA50" s="32"/>
      <c r="AB50" s="213"/>
      <c r="AC50" s="213"/>
      <c r="AD50" s="13"/>
      <c r="AE50" s="91"/>
      <c r="AF50" s="91"/>
      <c r="AG50" s="343"/>
      <c r="AH50" s="343"/>
      <c r="AI50" s="343"/>
      <c r="AJ50" s="343"/>
      <c r="AK50" s="343"/>
      <c r="AL50" s="91"/>
      <c r="AM50" s="91"/>
      <c r="AN50" s="91"/>
      <c r="AO50" s="91"/>
      <c r="AP50" s="91"/>
      <c r="AQ50" s="91"/>
    </row>
    <row r="51" spans="1:43" s="214" customFormat="1">
      <c r="A51" s="342">
        <f>A49+1</f>
        <v>4</v>
      </c>
      <c r="B51" s="381" t="str">
        <f>DenStatus!C32</f>
        <v>Scouting Adventure</v>
      </c>
      <c r="C51" s="342">
        <v>15</v>
      </c>
      <c r="D51" s="342">
        <v>17</v>
      </c>
      <c r="E51" s="219" t="s">
        <v>169</v>
      </c>
      <c r="F51" s="219" t="s">
        <v>170</v>
      </c>
      <c r="G51" s="219" t="s">
        <v>171</v>
      </c>
      <c r="H51" s="194" t="s">
        <v>212</v>
      </c>
      <c r="I51" s="194" t="s">
        <v>213</v>
      </c>
      <c r="J51" s="194" t="s">
        <v>150</v>
      </c>
      <c r="K51" s="221" t="s">
        <v>151</v>
      </c>
      <c r="L51" s="194" t="s">
        <v>152</v>
      </c>
      <c r="M51" s="194" t="s">
        <v>153</v>
      </c>
      <c r="N51" s="194" t="s">
        <v>154</v>
      </c>
      <c r="O51" s="221" t="s">
        <v>155</v>
      </c>
      <c r="P51" s="221" t="s">
        <v>156</v>
      </c>
      <c r="Q51" s="221" t="s">
        <v>157</v>
      </c>
      <c r="R51" s="194">
        <v>4</v>
      </c>
      <c r="S51" s="342">
        <f>SUM(COUNTA(E52:R52)+COUNTA(E54:R54))</f>
        <v>0</v>
      </c>
      <c r="T51" s="342">
        <f>IF(SUM(AG51:AJ54)&gt;=AK51,1,0)</f>
        <v>0</v>
      </c>
      <c r="U51" s="340"/>
      <c r="V51" s="340"/>
      <c r="W51" s="246"/>
      <c r="X51" s="246"/>
      <c r="Y51" s="246"/>
      <c r="Z51" s="91"/>
      <c r="AA51" s="32"/>
      <c r="AB51" s="213"/>
      <c r="AC51" s="213"/>
      <c r="AD51" s="13"/>
      <c r="AE51" s="91"/>
      <c r="AF51" s="91"/>
      <c r="AG51" s="342">
        <f>IF(COUNTA(E52:G52)&gt;=3,1,0)</f>
        <v>0</v>
      </c>
      <c r="AH51" s="342">
        <f>IF((COUNTA(J52:R52)+COUNTA(E54:G54))&gt;=12,1,0)</f>
        <v>0</v>
      </c>
      <c r="AI51" s="342"/>
      <c r="AJ51" s="342"/>
      <c r="AK51" s="342">
        <v>2</v>
      </c>
      <c r="AL51" s="91"/>
      <c r="AM51" s="91"/>
      <c r="AN51" s="91"/>
      <c r="AO51" s="91"/>
      <c r="AP51" s="91"/>
      <c r="AQ51" s="91"/>
    </row>
    <row r="52" spans="1:43" s="214" customFormat="1">
      <c r="A52" s="379"/>
      <c r="B52" s="382"/>
      <c r="C52" s="379"/>
      <c r="D52" s="379"/>
      <c r="E52" s="158"/>
      <c r="F52" s="158"/>
      <c r="G52" s="158"/>
      <c r="H52" s="5"/>
      <c r="I52" s="5"/>
      <c r="J52" s="5"/>
      <c r="K52" s="5"/>
      <c r="L52" s="5"/>
      <c r="M52" s="5"/>
      <c r="N52" s="5"/>
      <c r="O52" s="5"/>
      <c r="P52" s="5"/>
      <c r="Q52" s="5"/>
      <c r="R52" s="5"/>
      <c r="S52" s="379"/>
      <c r="T52" s="379"/>
      <c r="U52" s="385"/>
      <c r="V52" s="385"/>
      <c r="W52" s="246"/>
      <c r="X52" s="246"/>
      <c r="Y52" s="246"/>
      <c r="Z52" s="91"/>
      <c r="AA52" s="32"/>
      <c r="AB52" s="213"/>
      <c r="AC52" s="213"/>
      <c r="AD52" s="13"/>
      <c r="AE52" s="91"/>
      <c r="AF52" s="91"/>
      <c r="AG52" s="328"/>
      <c r="AH52" s="328"/>
      <c r="AI52" s="328"/>
      <c r="AJ52" s="328"/>
      <c r="AK52" s="328"/>
      <c r="AL52" s="91"/>
      <c r="AM52" s="91"/>
      <c r="AN52" s="91"/>
      <c r="AO52" s="91"/>
      <c r="AP52" s="91"/>
      <c r="AQ52" s="91"/>
    </row>
    <row r="53" spans="1:43" s="214" customFormat="1">
      <c r="A53" s="379"/>
      <c r="B53" s="382"/>
      <c r="C53" s="379"/>
      <c r="D53" s="379"/>
      <c r="E53" s="222" t="s">
        <v>200</v>
      </c>
      <c r="F53" s="113" t="s">
        <v>201</v>
      </c>
      <c r="G53" s="113">
        <v>6</v>
      </c>
      <c r="H53" s="195"/>
      <c r="I53" s="159"/>
      <c r="J53" s="159"/>
      <c r="K53" s="159"/>
      <c r="L53" s="159"/>
      <c r="M53" s="159"/>
      <c r="N53" s="159"/>
      <c r="O53" s="159"/>
      <c r="P53" s="159"/>
      <c r="Q53" s="159"/>
      <c r="R53" s="160"/>
      <c r="S53" s="379"/>
      <c r="T53" s="379"/>
      <c r="U53" s="385"/>
      <c r="V53" s="385"/>
      <c r="W53" s="246"/>
      <c r="X53" s="246"/>
      <c r="Y53" s="246"/>
      <c r="Z53" s="91"/>
      <c r="AA53" s="32"/>
      <c r="AB53" s="213"/>
      <c r="AC53" s="213"/>
      <c r="AD53" s="13"/>
      <c r="AE53" s="91"/>
      <c r="AF53" s="91"/>
      <c r="AG53" s="328"/>
      <c r="AH53" s="328"/>
      <c r="AI53" s="328"/>
      <c r="AJ53" s="328"/>
      <c r="AK53" s="328"/>
      <c r="AL53" s="91"/>
      <c r="AM53" s="91"/>
      <c r="AN53" s="91"/>
      <c r="AO53" s="91"/>
      <c r="AP53" s="91"/>
      <c r="AQ53" s="91"/>
    </row>
    <row r="54" spans="1:43" s="214" customFormat="1" ht="13.5" thickBot="1">
      <c r="A54" s="380"/>
      <c r="B54" s="383"/>
      <c r="C54" s="384"/>
      <c r="D54" s="356"/>
      <c r="E54" s="179"/>
      <c r="F54" s="265"/>
      <c r="G54" s="265"/>
      <c r="H54" s="209"/>
      <c r="I54" s="210"/>
      <c r="J54" s="210"/>
      <c r="K54" s="210"/>
      <c r="L54" s="210"/>
      <c r="M54" s="210"/>
      <c r="N54" s="210"/>
      <c r="O54" s="210"/>
      <c r="P54" s="210"/>
      <c r="Q54" s="210"/>
      <c r="R54" s="211"/>
      <c r="S54" s="380"/>
      <c r="T54" s="380"/>
      <c r="U54" s="378"/>
      <c r="V54" s="378"/>
      <c r="W54" s="246"/>
      <c r="X54" s="246"/>
      <c r="Y54" s="246"/>
      <c r="Z54" s="91"/>
      <c r="AA54" s="226"/>
      <c r="AB54" s="213"/>
      <c r="AC54" s="213"/>
      <c r="AD54" s="13"/>
      <c r="AE54" s="91"/>
      <c r="AF54" s="91"/>
      <c r="AG54" s="343"/>
      <c r="AH54" s="343"/>
      <c r="AI54" s="343"/>
      <c r="AJ54" s="343"/>
      <c r="AK54" s="343"/>
      <c r="AL54" s="91"/>
      <c r="AM54" s="91"/>
      <c r="AN54" s="91"/>
      <c r="AO54" s="91"/>
      <c r="AP54" s="91"/>
      <c r="AQ54" s="91"/>
    </row>
    <row r="55" spans="1:43" s="214" customFormat="1">
      <c r="A55" s="220"/>
      <c r="B55" s="262" t="s">
        <v>238</v>
      </c>
      <c r="C55" s="101">
        <f>IF(SUM(T43:T54)&gt;=4,"X",0)</f>
        <v>0</v>
      </c>
      <c r="D55" s="223" t="s">
        <v>284</v>
      </c>
      <c r="E55" s="55"/>
      <c r="F55" s="55"/>
      <c r="G55" s="55"/>
      <c r="H55" s="55"/>
      <c r="I55" s="55"/>
      <c r="J55" s="55"/>
      <c r="K55" s="55"/>
      <c r="L55" s="55"/>
      <c r="M55" s="55"/>
      <c r="N55" s="55"/>
      <c r="O55" s="55"/>
      <c r="P55" s="55"/>
      <c r="Q55" s="55"/>
      <c r="R55" s="55"/>
      <c r="S55" s="55"/>
      <c r="T55" s="55"/>
      <c r="U55" s="224"/>
      <c r="V55" s="225"/>
      <c r="W55" s="225"/>
      <c r="X55" s="225"/>
      <c r="Y55" s="225"/>
      <c r="Z55" s="91"/>
      <c r="AA55" s="226"/>
      <c r="AB55" s="213"/>
      <c r="AC55" s="213"/>
      <c r="AD55" s="13"/>
      <c r="AE55" s="91"/>
      <c r="AF55" s="91"/>
      <c r="AG55" s="91"/>
      <c r="AH55" s="91"/>
      <c r="AI55" s="91"/>
      <c r="AJ55" s="91"/>
      <c r="AK55" s="91"/>
      <c r="AL55" s="91"/>
      <c r="AM55" s="91"/>
      <c r="AN55" s="91"/>
      <c r="AO55" s="91"/>
      <c r="AP55" s="91"/>
      <c r="AQ55" s="91"/>
    </row>
    <row r="56" spans="1:43" s="214" customFormat="1">
      <c r="A56" s="91"/>
      <c r="B56" s="106"/>
      <c r="C56" s="55"/>
      <c r="D56" s="52"/>
      <c r="E56" s="52"/>
      <c r="F56" s="52"/>
      <c r="G56" s="52"/>
      <c r="H56" s="52"/>
      <c r="I56" s="52"/>
      <c r="J56" s="52"/>
      <c r="K56" s="52"/>
      <c r="L56" s="52"/>
      <c r="M56" s="52"/>
      <c r="N56" s="52"/>
      <c r="O56" s="52"/>
      <c r="P56" s="52"/>
      <c r="Q56" s="52"/>
      <c r="R56" s="52"/>
      <c r="S56" s="91"/>
      <c r="T56" s="91"/>
      <c r="U56" s="91"/>
      <c r="V56" s="91"/>
      <c r="W56" s="91"/>
      <c r="X56" s="91"/>
      <c r="Y56" s="91"/>
      <c r="Z56" s="91"/>
      <c r="AA56" s="32"/>
      <c r="AB56" s="213"/>
      <c r="AC56" s="213"/>
      <c r="AD56" s="13"/>
      <c r="AE56" s="91"/>
      <c r="AF56" s="91"/>
      <c r="AG56" s="253" t="s">
        <v>216</v>
      </c>
      <c r="AH56" s="309"/>
      <c r="AI56" s="309"/>
      <c r="AJ56" s="309"/>
      <c r="AK56" s="93"/>
      <c r="AL56" s="91"/>
      <c r="AM56" s="91"/>
      <c r="AN56" s="91"/>
      <c r="AO56" s="91"/>
      <c r="AP56" s="91"/>
      <c r="AQ56" s="91"/>
    </row>
    <row r="57" spans="1:43" s="214" customFormat="1">
      <c r="A57" s="96" t="s">
        <v>214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32"/>
      <c r="AB57" s="213"/>
      <c r="AC57" s="213"/>
      <c r="AD57" s="13"/>
      <c r="AE57" s="91"/>
      <c r="AF57" s="91"/>
      <c r="AG57" s="220" t="s">
        <v>26</v>
      </c>
      <c r="AH57" s="310"/>
      <c r="AI57" s="310"/>
      <c r="AJ57" s="310"/>
      <c r="AK57" s="311"/>
      <c r="AL57" s="91"/>
      <c r="AM57" s="91"/>
      <c r="AN57" s="91"/>
      <c r="AO57" s="91"/>
      <c r="AP57" s="91"/>
      <c r="AQ57" s="91"/>
    </row>
    <row r="58" spans="1:43" s="214" customFormat="1">
      <c r="A58" s="49" t="s">
        <v>5</v>
      </c>
      <c r="B58" s="49"/>
      <c r="C58" s="49" t="s">
        <v>7</v>
      </c>
      <c r="D58" s="49"/>
      <c r="E58" s="227" t="s">
        <v>33</v>
      </c>
      <c r="F58" s="105"/>
      <c r="G58" s="105"/>
      <c r="H58" s="105"/>
      <c r="I58" s="105"/>
      <c r="J58" s="105"/>
      <c r="K58" s="105"/>
      <c r="L58" s="105"/>
      <c r="M58" s="105"/>
      <c r="N58" s="105"/>
      <c r="O58" s="105"/>
      <c r="P58" s="105"/>
      <c r="Q58" s="105"/>
      <c r="R58" s="105"/>
      <c r="S58" s="365" t="s">
        <v>4</v>
      </c>
      <c r="T58" s="366"/>
      <c r="U58" s="366"/>
      <c r="V58" s="367"/>
      <c r="W58" s="242"/>
      <c r="X58" s="242"/>
      <c r="Y58" s="242"/>
      <c r="Z58" s="91"/>
      <c r="AA58" s="226"/>
      <c r="AB58" s="213"/>
      <c r="AC58" s="213"/>
      <c r="AD58" s="13"/>
      <c r="AE58" s="91"/>
      <c r="AF58" s="91"/>
      <c r="AG58" s="119" t="s">
        <v>34</v>
      </c>
      <c r="AH58" s="119" t="s">
        <v>48</v>
      </c>
      <c r="AI58" s="119" t="s">
        <v>165</v>
      </c>
      <c r="AJ58" s="119" t="s">
        <v>211</v>
      </c>
      <c r="AK58" s="119" t="s">
        <v>1</v>
      </c>
      <c r="AL58" s="91"/>
      <c r="AM58" s="91"/>
      <c r="AN58" s="91"/>
      <c r="AO58" s="91"/>
      <c r="AP58" s="91"/>
      <c r="AQ58" s="91"/>
    </row>
    <row r="59" spans="1:43" s="214" customFormat="1">
      <c r="A59" s="50" t="s">
        <v>43</v>
      </c>
      <c r="B59" s="49" t="s">
        <v>40</v>
      </c>
      <c r="C59" s="50" t="s">
        <v>46</v>
      </c>
      <c r="D59" s="228" t="s">
        <v>16</v>
      </c>
      <c r="E59" s="51">
        <v>1</v>
      </c>
      <c r="F59" s="212"/>
      <c r="G59" s="117"/>
      <c r="H59" s="117"/>
      <c r="I59" s="117"/>
      <c r="J59" s="117"/>
      <c r="K59" s="117"/>
      <c r="L59" s="117"/>
      <c r="M59" s="117"/>
      <c r="N59" s="117"/>
      <c r="O59" s="117"/>
      <c r="P59" s="117"/>
      <c r="Q59" s="117"/>
      <c r="R59" s="117"/>
      <c r="S59" s="50" t="s">
        <v>2</v>
      </c>
      <c r="T59" s="50" t="s">
        <v>31</v>
      </c>
      <c r="U59" s="50" t="s">
        <v>24</v>
      </c>
      <c r="V59" s="50" t="s">
        <v>66</v>
      </c>
      <c r="W59" s="55"/>
      <c r="X59" s="55"/>
      <c r="Y59" s="55"/>
      <c r="Z59" s="91"/>
      <c r="AA59" s="226"/>
      <c r="AB59" s="213"/>
      <c r="AC59" s="213"/>
      <c r="AD59" s="13"/>
      <c r="AE59" s="91"/>
      <c r="AF59" s="91"/>
      <c r="AG59" s="148" t="s">
        <v>49</v>
      </c>
      <c r="AH59" s="148" t="s">
        <v>49</v>
      </c>
      <c r="AI59" s="148" t="s">
        <v>49</v>
      </c>
      <c r="AJ59" s="148" t="s">
        <v>49</v>
      </c>
      <c r="AK59" s="148" t="s">
        <v>50</v>
      </c>
      <c r="AL59" s="91"/>
      <c r="AM59" s="91"/>
      <c r="AN59" s="91"/>
      <c r="AO59" s="91"/>
      <c r="AP59" s="91"/>
      <c r="AQ59" s="91"/>
    </row>
    <row r="60" spans="1:43" s="214" customFormat="1" ht="25.5">
      <c r="A60" s="113">
        <v>1</v>
      </c>
      <c r="B60" s="114" t="str">
        <f>DenStatus!C36</f>
        <v>Be Active Den Member for 6 months</v>
      </c>
      <c r="C60" s="113">
        <v>1</v>
      </c>
      <c r="D60" s="229">
        <v>1</v>
      </c>
      <c r="E60" s="158"/>
      <c r="F60" s="229"/>
      <c r="G60" s="230"/>
      <c r="H60" s="230"/>
      <c r="I60" s="230"/>
      <c r="J60" s="230"/>
      <c r="K60" s="230"/>
      <c r="L60" s="230"/>
      <c r="M60" s="230"/>
      <c r="N60" s="230"/>
      <c r="O60" s="230"/>
      <c r="P60" s="230"/>
      <c r="Q60" s="230"/>
      <c r="R60" s="230"/>
      <c r="S60" s="113">
        <f>COUNTA(E60:R60)</f>
        <v>0</v>
      </c>
      <c r="T60" s="113">
        <f>IF(SUM(AG60:AJ60)&gt;=AK60,1,0)</f>
        <v>0</v>
      </c>
      <c r="U60" s="188"/>
      <c r="V60" s="188"/>
      <c r="W60" s="246"/>
      <c r="X60" s="246"/>
      <c r="Y60" s="246"/>
      <c r="Z60" s="91"/>
      <c r="AA60" s="32"/>
      <c r="AB60" s="213"/>
      <c r="AC60" s="213"/>
      <c r="AD60" s="13"/>
      <c r="AE60" s="91"/>
      <c r="AF60" s="91"/>
      <c r="AG60" s="113">
        <f>IF(S60&gt;=C60,1,0)</f>
        <v>0</v>
      </c>
      <c r="AH60" s="113"/>
      <c r="AI60" s="113"/>
      <c r="AJ60" s="113"/>
      <c r="AK60" s="113">
        <v>1</v>
      </c>
      <c r="AL60" s="91"/>
      <c r="AM60" s="91"/>
      <c r="AN60" s="91"/>
      <c r="AO60" s="91"/>
      <c r="AP60" s="91"/>
      <c r="AQ60" s="91"/>
    </row>
    <row r="61" spans="1:43" s="214" customFormat="1">
      <c r="A61" s="50">
        <v>2</v>
      </c>
      <c r="B61" s="49" t="str">
        <f>DenStatus!C37</f>
        <v>Child Protection</v>
      </c>
      <c r="C61" s="50">
        <v>1</v>
      </c>
      <c r="D61" s="212">
        <v>1</v>
      </c>
      <c r="E61" s="5"/>
      <c r="F61" s="212"/>
      <c r="G61" s="117"/>
      <c r="H61" s="117"/>
      <c r="I61" s="117"/>
      <c r="J61" s="117"/>
      <c r="K61" s="117"/>
      <c r="L61" s="117"/>
      <c r="M61" s="117"/>
      <c r="N61" s="117"/>
      <c r="O61" s="117"/>
      <c r="P61" s="117"/>
      <c r="Q61" s="117"/>
      <c r="R61" s="117"/>
      <c r="S61" s="50">
        <f>COUNTA(E61:R61)</f>
        <v>0</v>
      </c>
      <c r="T61" s="50">
        <f>IF(SUM(AG61:AJ61)&gt;=AK61,1,0)</f>
        <v>0</v>
      </c>
      <c r="U61" s="13"/>
      <c r="V61" s="13"/>
      <c r="W61" s="249"/>
      <c r="X61" s="249"/>
      <c r="Y61" s="249"/>
      <c r="Z61" s="91"/>
      <c r="AA61" s="32"/>
      <c r="AB61" s="213"/>
      <c r="AC61" s="213"/>
      <c r="AD61" s="13"/>
      <c r="AE61" s="91"/>
      <c r="AF61" s="91"/>
      <c r="AG61" s="50">
        <f>IF(S61&gt;=C61,1,0)</f>
        <v>0</v>
      </c>
      <c r="AH61" s="50"/>
      <c r="AI61" s="50"/>
      <c r="AJ61" s="50"/>
      <c r="AK61" s="50">
        <v>1</v>
      </c>
      <c r="AL61" s="91"/>
      <c r="AM61" s="91"/>
      <c r="AN61" s="91"/>
      <c r="AO61" s="91"/>
      <c r="AP61" s="91"/>
      <c r="AQ61" s="91"/>
    </row>
    <row r="62" spans="1:43" s="214" customFormat="1" ht="13.5" thickBot="1">
      <c r="A62" s="267">
        <v>3</v>
      </c>
      <c r="B62" s="215" t="str">
        <f>DenStatus!C38</f>
        <v>Cyber Chip</v>
      </c>
      <c r="C62" s="267">
        <v>1</v>
      </c>
      <c r="D62" s="268">
        <v>1</v>
      </c>
      <c r="E62" s="179"/>
      <c r="F62" s="268"/>
      <c r="G62" s="269"/>
      <c r="H62" s="269"/>
      <c r="I62" s="269"/>
      <c r="J62" s="269"/>
      <c r="K62" s="269"/>
      <c r="L62" s="269"/>
      <c r="M62" s="269"/>
      <c r="N62" s="269"/>
      <c r="O62" s="269"/>
      <c r="P62" s="269"/>
      <c r="Q62" s="269"/>
      <c r="R62" s="269"/>
      <c r="S62" s="267">
        <f>COUNTA(E62:R62)</f>
        <v>0</v>
      </c>
      <c r="T62" s="267">
        <f>IF(SUM(AG62:AJ62)&gt;=AK62,1,0)</f>
        <v>0</v>
      </c>
      <c r="U62" s="270"/>
      <c r="V62" s="270"/>
      <c r="W62" s="249"/>
      <c r="X62" s="249"/>
      <c r="Y62" s="249"/>
      <c r="Z62" s="91"/>
      <c r="AA62" s="32"/>
      <c r="AB62" s="213"/>
      <c r="AC62" s="213"/>
      <c r="AD62" s="13"/>
      <c r="AE62" s="91"/>
      <c r="AF62" s="91"/>
      <c r="AG62" s="50">
        <f>IF(S62&gt;=C62,1,0)</f>
        <v>0</v>
      </c>
      <c r="AH62" s="50"/>
      <c r="AI62" s="50"/>
      <c r="AJ62" s="50"/>
      <c r="AK62" s="50">
        <v>1</v>
      </c>
      <c r="AL62" s="91"/>
      <c r="AM62" s="91"/>
      <c r="AN62" s="91"/>
      <c r="AO62" s="91"/>
      <c r="AP62" s="91"/>
      <c r="AQ62" s="271"/>
    </row>
    <row r="63" spans="1:43" s="214" customFormat="1" ht="13.5" customHeight="1" thickTop="1">
      <c r="A63" s="266"/>
      <c r="B63" s="262" t="s">
        <v>239</v>
      </c>
      <c r="C63" s="101">
        <f>IF(SUM(T60:T62)&gt;=3,"X",0)</f>
        <v>0</v>
      </c>
      <c r="D63" s="223" t="s">
        <v>284</v>
      </c>
      <c r="E63" s="52"/>
      <c r="F63" s="55"/>
      <c r="G63" s="55"/>
      <c r="H63" s="55"/>
      <c r="I63" s="55"/>
      <c r="J63" s="55"/>
      <c r="K63" s="55"/>
      <c r="L63" s="55"/>
      <c r="M63" s="55"/>
      <c r="N63" s="55"/>
      <c r="O63" s="55"/>
      <c r="P63" s="55"/>
      <c r="Q63" s="55"/>
      <c r="R63" s="55"/>
      <c r="S63" s="55"/>
      <c r="T63" s="55"/>
      <c r="U63" s="224"/>
      <c r="V63" s="225"/>
      <c r="W63" s="225"/>
      <c r="X63" s="249"/>
      <c r="Y63" s="249"/>
      <c r="Z63" s="91"/>
      <c r="AA63" s="2"/>
      <c r="AB63" s="3"/>
      <c r="AC63" s="3"/>
      <c r="AD63" s="186"/>
      <c r="AE63" s="91"/>
      <c r="AF63" s="91"/>
      <c r="AG63" s="91"/>
      <c r="AH63" s="91"/>
      <c r="AI63" s="91"/>
      <c r="AJ63" s="91"/>
      <c r="AK63" s="91"/>
      <c r="AL63" s="91"/>
      <c r="AM63" s="91"/>
      <c r="AN63" s="119" t="s">
        <v>246</v>
      </c>
      <c r="AO63" s="106"/>
      <c r="AP63" s="106"/>
      <c r="AQ63" s="276" t="s">
        <v>248</v>
      </c>
    </row>
    <row r="64" spans="1:43" ht="12.75" customHeight="1">
      <c r="A64" s="95"/>
      <c r="B64" s="95"/>
      <c r="C64" s="95"/>
      <c r="D64" s="95"/>
      <c r="E64" s="95"/>
      <c r="F64" s="95"/>
      <c r="G64" s="95"/>
      <c r="H64" s="95"/>
      <c r="I64" s="95"/>
      <c r="J64" s="95"/>
      <c r="K64" s="95"/>
      <c r="L64" s="95"/>
      <c r="M64" s="95"/>
      <c r="N64" s="95"/>
      <c r="O64" s="95"/>
      <c r="P64" s="95"/>
      <c r="Q64" s="95"/>
      <c r="R64" s="95"/>
      <c r="S64" s="95"/>
      <c r="T64" s="95"/>
      <c r="U64" s="95"/>
      <c r="V64" s="95"/>
      <c r="W64" s="119" t="s">
        <v>65</v>
      </c>
      <c r="X64" s="369" t="s">
        <v>252</v>
      </c>
      <c r="Y64" s="370"/>
      <c r="Z64" s="95"/>
      <c r="AA64" s="2"/>
      <c r="AB64" s="3"/>
      <c r="AC64" s="3"/>
      <c r="AD64" s="186"/>
      <c r="AE64" s="95"/>
      <c r="AF64" s="95"/>
      <c r="AG64" s="253" t="s">
        <v>234</v>
      </c>
      <c r="AH64" s="309"/>
      <c r="AI64" s="309"/>
      <c r="AJ64" s="305"/>
      <c r="AK64" s="306"/>
      <c r="AL64" s="95"/>
      <c r="AM64" s="95"/>
      <c r="AN64" s="252" t="s">
        <v>267</v>
      </c>
      <c r="AO64" s="106"/>
      <c r="AP64" s="106"/>
      <c r="AQ64" s="277" t="s">
        <v>256</v>
      </c>
    </row>
    <row r="65" spans="1:43" ht="12.75" customHeight="1">
      <c r="A65" s="96" t="s">
        <v>240</v>
      </c>
      <c r="B65" s="95"/>
      <c r="C65" s="95"/>
      <c r="D65" s="95"/>
      <c r="E65" s="95"/>
      <c r="F65" s="95"/>
      <c r="G65" s="95"/>
      <c r="H65" s="95"/>
      <c r="I65" s="95"/>
      <c r="J65" s="95"/>
      <c r="K65" s="95"/>
      <c r="L65" s="95"/>
      <c r="M65" s="95"/>
      <c r="N65" s="95"/>
      <c r="O65" s="95"/>
      <c r="P65" s="95"/>
      <c r="Q65" s="95"/>
      <c r="R65" s="95"/>
      <c r="S65" s="95"/>
      <c r="T65" s="95"/>
      <c r="U65" s="95"/>
      <c r="V65" s="95"/>
      <c r="W65" s="191" t="s">
        <v>269</v>
      </c>
      <c r="X65" s="371"/>
      <c r="Y65" s="372"/>
      <c r="Z65" s="95"/>
      <c r="AA65" s="2"/>
      <c r="AB65" s="3"/>
      <c r="AC65" s="3"/>
      <c r="AD65" s="186"/>
      <c r="AE65" s="95"/>
      <c r="AF65" s="95"/>
      <c r="AG65" s="184" t="s">
        <v>26</v>
      </c>
      <c r="AH65" s="307"/>
      <c r="AI65" s="307"/>
      <c r="AJ65" s="307"/>
      <c r="AK65" s="308"/>
      <c r="AL65" s="119" t="s">
        <v>242</v>
      </c>
      <c r="AM65" s="253" t="s">
        <v>243</v>
      </c>
      <c r="AN65" s="252" t="s">
        <v>270</v>
      </c>
      <c r="AO65" s="119" t="s">
        <v>266</v>
      </c>
      <c r="AP65" s="281" t="s">
        <v>268</v>
      </c>
      <c r="AQ65" s="280" t="s">
        <v>257</v>
      </c>
    </row>
    <row r="66" spans="1:43">
      <c r="A66" s="49" t="s">
        <v>55</v>
      </c>
      <c r="B66" s="135"/>
      <c r="C66" s="49" t="s">
        <v>56</v>
      </c>
      <c r="D66" s="135"/>
      <c r="E66" s="138" t="s">
        <v>33</v>
      </c>
      <c r="F66" s="143"/>
      <c r="G66" s="143"/>
      <c r="H66" s="143"/>
      <c r="I66" s="143"/>
      <c r="J66" s="143"/>
      <c r="K66" s="143"/>
      <c r="L66" s="143"/>
      <c r="M66" s="143"/>
      <c r="N66" s="143"/>
      <c r="O66" s="143"/>
      <c r="P66" s="143"/>
      <c r="Q66" s="143"/>
      <c r="R66" s="143"/>
      <c r="S66" s="365" t="s">
        <v>58</v>
      </c>
      <c r="T66" s="366"/>
      <c r="U66" s="366"/>
      <c r="V66" s="367"/>
      <c r="W66" s="257" t="s">
        <v>247</v>
      </c>
      <c r="X66" s="373"/>
      <c r="Y66" s="374"/>
      <c r="Z66" s="95"/>
      <c r="AA66" s="2"/>
      <c r="AB66" s="3"/>
      <c r="AC66" s="3"/>
      <c r="AD66" s="186"/>
      <c r="AE66" s="95"/>
      <c r="AF66" s="95"/>
      <c r="AG66" s="157" t="s">
        <v>34</v>
      </c>
      <c r="AH66" s="119" t="s">
        <v>48</v>
      </c>
      <c r="AI66" s="119" t="s">
        <v>165</v>
      </c>
      <c r="AJ66" s="119" t="s">
        <v>211</v>
      </c>
      <c r="AK66" s="157" t="s">
        <v>1</v>
      </c>
      <c r="AL66" s="252" t="s">
        <v>65</v>
      </c>
      <c r="AM66" s="223" t="s">
        <v>65</v>
      </c>
      <c r="AN66" s="254" t="s">
        <v>250</v>
      </c>
      <c r="AO66" s="252" t="s">
        <v>242</v>
      </c>
      <c r="AP66" s="282" t="s">
        <v>243</v>
      </c>
      <c r="AQ66" s="280" t="s">
        <v>258</v>
      </c>
    </row>
    <row r="67" spans="1:43" ht="13.5" thickBot="1">
      <c r="A67" s="136" t="s">
        <v>43</v>
      </c>
      <c r="B67" s="135" t="s">
        <v>40</v>
      </c>
      <c r="C67" s="136" t="s">
        <v>46</v>
      </c>
      <c r="D67" s="136" t="s">
        <v>16</v>
      </c>
      <c r="E67" s="170"/>
      <c r="F67" s="175"/>
      <c r="G67" s="175"/>
      <c r="H67" s="175"/>
      <c r="I67" s="175"/>
      <c r="J67" s="175"/>
      <c r="K67" s="175"/>
      <c r="L67" s="175"/>
      <c r="M67" s="175"/>
      <c r="N67" s="175"/>
      <c r="O67" s="175"/>
      <c r="P67" s="175"/>
      <c r="Q67" s="175"/>
      <c r="R67" s="175"/>
      <c r="S67" s="136" t="s">
        <v>2</v>
      </c>
      <c r="T67" s="136" t="s">
        <v>31</v>
      </c>
      <c r="U67" s="136" t="s">
        <v>24</v>
      </c>
      <c r="V67" s="50" t="s">
        <v>66</v>
      </c>
      <c r="W67" s="101" t="s">
        <v>249</v>
      </c>
      <c r="X67" s="250" t="s">
        <v>242</v>
      </c>
      <c r="Y67" s="250" t="s">
        <v>243</v>
      </c>
      <c r="Z67" s="95"/>
      <c r="AA67" s="2"/>
      <c r="AB67" s="3"/>
      <c r="AC67" s="3"/>
      <c r="AD67" s="186"/>
      <c r="AE67" s="95"/>
      <c r="AF67" s="95"/>
      <c r="AG67" s="251" t="s">
        <v>49</v>
      </c>
      <c r="AH67" s="148" t="s">
        <v>49</v>
      </c>
      <c r="AI67" s="148" t="s">
        <v>49</v>
      </c>
      <c r="AJ67" s="251" t="s">
        <v>49</v>
      </c>
      <c r="AK67" s="251" t="s">
        <v>50</v>
      </c>
      <c r="AL67" s="148" t="s">
        <v>245</v>
      </c>
      <c r="AM67" s="220" t="s">
        <v>245</v>
      </c>
      <c r="AN67" s="148" t="s">
        <v>251</v>
      </c>
      <c r="AO67" s="148" t="s">
        <v>65</v>
      </c>
      <c r="AP67" s="279" t="s">
        <v>65</v>
      </c>
      <c r="AQ67" s="280" t="s">
        <v>307</v>
      </c>
    </row>
    <row r="68" spans="1:43" ht="14.25" thickTop="1" thickBot="1">
      <c r="A68" s="357">
        <v>1</v>
      </c>
      <c r="B68" s="395" t="str">
        <f>DenStatus!C42</f>
        <v>Adventures in Science</v>
      </c>
      <c r="C68" s="361">
        <v>6</v>
      </c>
      <c r="D68" s="361">
        <v>11</v>
      </c>
      <c r="E68" s="136">
        <v>1</v>
      </c>
      <c r="F68" s="136">
        <v>2</v>
      </c>
      <c r="G68" s="50" t="s">
        <v>154</v>
      </c>
      <c r="H68" s="50" t="s">
        <v>155</v>
      </c>
      <c r="I68" s="50" t="s">
        <v>156</v>
      </c>
      <c r="J68" s="50" t="s">
        <v>157</v>
      </c>
      <c r="K68" s="50" t="s">
        <v>158</v>
      </c>
      <c r="L68" s="50" t="s">
        <v>159</v>
      </c>
      <c r="M68" s="50" t="s">
        <v>160</v>
      </c>
      <c r="N68" s="50" t="s">
        <v>161</v>
      </c>
      <c r="O68" s="50" t="s">
        <v>162</v>
      </c>
      <c r="P68" s="195"/>
      <c r="Q68" s="159"/>
      <c r="R68" s="159"/>
      <c r="S68" s="357">
        <f>COUNTA(E69:R69)</f>
        <v>0</v>
      </c>
      <c r="T68" s="357">
        <f>IF(SUM(AG68:AJ69)&gt;=AK68,1,0)</f>
        <v>0</v>
      </c>
      <c r="U68" s="377"/>
      <c r="V68" s="377"/>
      <c r="W68" s="402" t="str">
        <f>IF(AN68&gt;1,"ERROR",IF(AN68=1,"OK",""))</f>
        <v/>
      </c>
      <c r="X68" s="364"/>
      <c r="Y68" s="364"/>
      <c r="Z68" s="95"/>
      <c r="AA68" s="2"/>
      <c r="AB68" s="3"/>
      <c r="AC68" s="3"/>
      <c r="AD68" s="186"/>
      <c r="AE68" s="95"/>
      <c r="AF68" s="95"/>
      <c r="AG68" s="357">
        <f>IF(COUNTA(E69:F69)&gt;=2,1,0)</f>
        <v>0</v>
      </c>
      <c r="AH68" s="357">
        <f>IF(COUNTA(G69:O69)&gt;=4,1,0)</f>
        <v>0</v>
      </c>
      <c r="AI68" s="357"/>
      <c r="AJ68" s="357"/>
      <c r="AK68" s="357">
        <v>2</v>
      </c>
      <c r="AL68" s="357">
        <f>COUNTA(X68)</f>
        <v>0</v>
      </c>
      <c r="AM68" s="357">
        <f>COUNTA(Y68)</f>
        <v>0</v>
      </c>
      <c r="AN68" s="357">
        <f>SUM(AL68:AM69)</f>
        <v>0</v>
      </c>
      <c r="AO68" s="357">
        <f>IF(AN68&gt;1,0,IF(T68+AL68=2,1,0))</f>
        <v>0</v>
      </c>
      <c r="AP68" s="358">
        <f>IF(AN68&gt;1,0,IF(T68+AM68=2,1,0))</f>
        <v>0</v>
      </c>
      <c r="AQ68" s="278" t="s">
        <v>255</v>
      </c>
    </row>
    <row r="69" spans="1:43" ht="14.25" thickTop="1" thickBot="1">
      <c r="A69" s="394"/>
      <c r="B69" s="348"/>
      <c r="C69" s="343"/>
      <c r="D69" s="343"/>
      <c r="E69" s="179"/>
      <c r="F69" s="179"/>
      <c r="G69" s="179"/>
      <c r="H69" s="179"/>
      <c r="I69" s="179"/>
      <c r="J69" s="179"/>
      <c r="K69" s="179"/>
      <c r="L69" s="179"/>
      <c r="M69" s="179"/>
      <c r="N69" s="179"/>
      <c r="O69" s="179"/>
      <c r="P69" s="196"/>
      <c r="Q69" s="197"/>
      <c r="R69" s="197"/>
      <c r="S69" s="394"/>
      <c r="T69" s="394"/>
      <c r="U69" s="376"/>
      <c r="V69" s="376"/>
      <c r="W69" s="403"/>
      <c r="X69" s="368"/>
      <c r="Y69" s="363"/>
      <c r="Z69" s="95"/>
      <c r="AA69" s="2"/>
      <c r="AB69" s="3"/>
      <c r="AC69" s="3"/>
      <c r="AD69" s="186"/>
      <c r="AE69" s="95"/>
      <c r="AF69" s="95"/>
      <c r="AG69" s="343"/>
      <c r="AH69" s="343"/>
      <c r="AI69" s="343"/>
      <c r="AJ69" s="343"/>
      <c r="AK69" s="343"/>
      <c r="AL69" s="343"/>
      <c r="AM69" s="343"/>
      <c r="AN69" s="343"/>
      <c r="AO69" s="343"/>
      <c r="AP69" s="359"/>
      <c r="AQ69" s="278" t="s">
        <v>244</v>
      </c>
    </row>
    <row r="70" spans="1:43" ht="14.25" thickTop="1" thickBot="1">
      <c r="A70" s="360">
        <f>A68+1</f>
        <v>2</v>
      </c>
      <c r="B70" s="381" t="str">
        <f>DenStatus!C43</f>
        <v>Aquanaut</v>
      </c>
      <c r="C70" s="342">
        <v>6</v>
      </c>
      <c r="D70" s="342">
        <v>9</v>
      </c>
      <c r="E70" s="181">
        <v>1</v>
      </c>
      <c r="F70" s="181">
        <v>2</v>
      </c>
      <c r="G70" s="181">
        <v>3</v>
      </c>
      <c r="H70" s="181">
        <v>4</v>
      </c>
      <c r="I70" s="181">
        <v>5</v>
      </c>
      <c r="J70" s="181">
        <v>6</v>
      </c>
      <c r="K70" s="181">
        <v>7</v>
      </c>
      <c r="L70" s="181">
        <v>8</v>
      </c>
      <c r="M70" s="181">
        <v>9</v>
      </c>
      <c r="N70" s="198"/>
      <c r="O70" s="199"/>
      <c r="P70" s="199"/>
      <c r="Q70" s="199"/>
      <c r="R70" s="199"/>
      <c r="S70" s="360">
        <f>COUNTA(E71:R71)</f>
        <v>0</v>
      </c>
      <c r="T70" s="360">
        <f>IF(SUM(AG70:AJ71)&gt;=AK70,1,0)</f>
        <v>0</v>
      </c>
      <c r="U70" s="375"/>
      <c r="V70" s="375"/>
      <c r="W70" s="402" t="str">
        <f>IF(AN70&gt;1,"ERROR",IF(AN70=1,"OK",""))</f>
        <v/>
      </c>
      <c r="X70" s="362"/>
      <c r="Y70" s="362"/>
      <c r="Z70" s="95"/>
      <c r="AA70" s="32"/>
      <c r="AB70" s="3"/>
      <c r="AC70" s="3"/>
      <c r="AD70" s="186"/>
      <c r="AE70" s="95"/>
      <c r="AF70" s="95"/>
      <c r="AG70" s="360">
        <f>IF(COUNTA(E71:H71)&gt;=4,1,0)</f>
        <v>0</v>
      </c>
      <c r="AH70" s="342">
        <f>IF(COUNTA(I71:M71)&gt;=2,1,0)</f>
        <v>0</v>
      </c>
      <c r="AI70" s="360"/>
      <c r="AJ70" s="360"/>
      <c r="AK70" s="360">
        <v>2</v>
      </c>
      <c r="AL70" s="360">
        <f>COUNTA(X70)</f>
        <v>0</v>
      </c>
      <c r="AM70" s="360">
        <f>COUNTA(Y70)</f>
        <v>0</v>
      </c>
      <c r="AN70" s="360">
        <f>SUM(AL70:AM71)</f>
        <v>0</v>
      </c>
      <c r="AO70" s="360">
        <f>IF(AN70&gt;1,0,IF(T70+AL70=2,1,0))</f>
        <v>0</v>
      </c>
      <c r="AP70" s="408">
        <f>IF(AN70&gt;1,0,IF(T70+AM70=2,1,0))</f>
        <v>0</v>
      </c>
      <c r="AQ70" s="291"/>
    </row>
    <row r="71" spans="1:43" ht="13.5" thickBot="1">
      <c r="A71" s="394"/>
      <c r="B71" s="396"/>
      <c r="C71" s="394"/>
      <c r="D71" s="394"/>
      <c r="E71" s="179"/>
      <c r="F71" s="179"/>
      <c r="G71" s="179"/>
      <c r="H71" s="179"/>
      <c r="I71" s="179"/>
      <c r="J71" s="179"/>
      <c r="K71" s="179"/>
      <c r="L71" s="179"/>
      <c r="M71" s="179"/>
      <c r="N71" s="196"/>
      <c r="O71" s="197"/>
      <c r="P71" s="197"/>
      <c r="Q71" s="197"/>
      <c r="R71" s="197"/>
      <c r="S71" s="394"/>
      <c r="T71" s="394"/>
      <c r="U71" s="376"/>
      <c r="V71" s="376"/>
      <c r="W71" s="403"/>
      <c r="X71" s="368"/>
      <c r="Y71" s="363"/>
      <c r="Z71" s="95"/>
      <c r="AA71" s="32"/>
      <c r="AB71" s="3"/>
      <c r="AC71" s="3"/>
      <c r="AD71" s="186"/>
      <c r="AE71" s="95"/>
      <c r="AF71" s="95"/>
      <c r="AG71" s="343"/>
      <c r="AH71" s="343"/>
      <c r="AI71" s="343"/>
      <c r="AJ71" s="343"/>
      <c r="AK71" s="343"/>
      <c r="AL71" s="343"/>
      <c r="AM71" s="343"/>
      <c r="AN71" s="343"/>
      <c r="AO71" s="343"/>
      <c r="AP71" s="409"/>
      <c r="AQ71" s="290"/>
    </row>
    <row r="72" spans="1:43" ht="13.5" thickBot="1">
      <c r="A72" s="360">
        <f>A70+1</f>
        <v>3</v>
      </c>
      <c r="B72" s="381" t="str">
        <f>DenStatus!C44</f>
        <v>Art Explosion</v>
      </c>
      <c r="C72" s="342">
        <v>4</v>
      </c>
      <c r="D72" s="342">
        <v>9</v>
      </c>
      <c r="E72" s="181">
        <v>1</v>
      </c>
      <c r="F72" s="181">
        <v>2</v>
      </c>
      <c r="G72" s="182" t="s">
        <v>154</v>
      </c>
      <c r="H72" s="182" t="s">
        <v>155</v>
      </c>
      <c r="I72" s="182" t="s">
        <v>156</v>
      </c>
      <c r="J72" s="182" t="s">
        <v>157</v>
      </c>
      <c r="K72" s="182" t="s">
        <v>158</v>
      </c>
      <c r="L72" s="182" t="s">
        <v>159</v>
      </c>
      <c r="M72" s="182" t="s">
        <v>160</v>
      </c>
      <c r="N72" s="200"/>
      <c r="O72" s="201"/>
      <c r="P72" s="201"/>
      <c r="Q72" s="201"/>
      <c r="R72" s="201"/>
      <c r="S72" s="360">
        <f>COUNTA(E73:R73)</f>
        <v>0</v>
      </c>
      <c r="T72" s="360">
        <f>IF(SUM(AG72:AJ73)&gt;=AK72,1,0)</f>
        <v>0</v>
      </c>
      <c r="U72" s="375"/>
      <c r="V72" s="375"/>
      <c r="W72" s="402" t="str">
        <f>IF(AN72&gt;1,"ERROR",IF(AN72=1,"OK",""))</f>
        <v/>
      </c>
      <c r="X72" s="362"/>
      <c r="Y72" s="362"/>
      <c r="Z72" s="95"/>
      <c r="AA72" s="2"/>
      <c r="AB72" s="3"/>
      <c r="AC72" s="3"/>
      <c r="AD72" s="186"/>
      <c r="AE72" s="95"/>
      <c r="AF72" s="95"/>
      <c r="AG72" s="360">
        <f>IF(COUNTA(E73:F73)&gt;=2,1,0)</f>
        <v>0</v>
      </c>
      <c r="AH72" s="360">
        <f>IF(COUNTA(G73:M73)&gt;=2,1,0)</f>
        <v>0</v>
      </c>
      <c r="AI72" s="360"/>
      <c r="AJ72" s="360"/>
      <c r="AK72" s="360">
        <v>2</v>
      </c>
      <c r="AL72" s="360">
        <f>COUNTA(X72)</f>
        <v>0</v>
      </c>
      <c r="AM72" s="360">
        <f>COUNTA(Y72)</f>
        <v>0</v>
      </c>
      <c r="AN72" s="360">
        <f>SUM(AL72:AM73)</f>
        <v>0</v>
      </c>
      <c r="AO72" s="360">
        <f>IF(AN72&gt;1,0,IF(T72+AL72=2,1,0))</f>
        <v>0</v>
      </c>
      <c r="AP72" s="360">
        <f>IF(AN72&gt;1,0,IF(T72+AM72=2,1,0))</f>
        <v>0</v>
      </c>
      <c r="AQ72" s="95"/>
    </row>
    <row r="73" spans="1:43" ht="13.5" thickBot="1">
      <c r="A73" s="394"/>
      <c r="B73" s="396"/>
      <c r="C73" s="394"/>
      <c r="D73" s="394"/>
      <c r="E73" s="179"/>
      <c r="F73" s="179"/>
      <c r="G73" s="179"/>
      <c r="H73" s="179"/>
      <c r="I73" s="179"/>
      <c r="J73" s="179"/>
      <c r="K73" s="179"/>
      <c r="L73" s="179"/>
      <c r="M73" s="179"/>
      <c r="N73" s="202"/>
      <c r="O73" s="312"/>
      <c r="P73" s="312"/>
      <c r="Q73" s="312"/>
      <c r="R73" s="312"/>
      <c r="S73" s="394"/>
      <c r="T73" s="394"/>
      <c r="U73" s="376"/>
      <c r="V73" s="376"/>
      <c r="W73" s="403"/>
      <c r="X73" s="368"/>
      <c r="Y73" s="363"/>
      <c r="Z73" s="95"/>
      <c r="AA73" s="2"/>
      <c r="AB73" s="3"/>
      <c r="AC73" s="3"/>
      <c r="AD73" s="186"/>
      <c r="AE73" s="95"/>
      <c r="AF73" s="95"/>
      <c r="AG73" s="343"/>
      <c r="AH73" s="343"/>
      <c r="AI73" s="343"/>
      <c r="AJ73" s="343"/>
      <c r="AK73" s="343"/>
      <c r="AL73" s="343"/>
      <c r="AM73" s="343"/>
      <c r="AN73" s="343"/>
      <c r="AO73" s="343"/>
      <c r="AP73" s="343"/>
      <c r="AQ73" s="95"/>
    </row>
    <row r="74" spans="1:43" ht="13.5" thickBot="1">
      <c r="A74" s="360">
        <f>A72+1</f>
        <v>4</v>
      </c>
      <c r="B74" s="381" t="str">
        <f>DenStatus!C45</f>
        <v>Aware and Care</v>
      </c>
      <c r="C74" s="342">
        <v>5</v>
      </c>
      <c r="D74" s="342">
        <v>11</v>
      </c>
      <c r="E74" s="182">
        <v>1</v>
      </c>
      <c r="F74" s="182">
        <v>2</v>
      </c>
      <c r="G74" s="182">
        <v>3</v>
      </c>
      <c r="H74" s="182" t="s">
        <v>163</v>
      </c>
      <c r="I74" s="182" t="s">
        <v>164</v>
      </c>
      <c r="J74" s="182" t="s">
        <v>179</v>
      </c>
      <c r="K74" s="182" t="s">
        <v>180</v>
      </c>
      <c r="L74" s="182" t="s">
        <v>181</v>
      </c>
      <c r="M74" s="182" t="s">
        <v>182</v>
      </c>
      <c r="N74" s="182" t="s">
        <v>183</v>
      </c>
      <c r="O74" s="182" t="s">
        <v>184</v>
      </c>
      <c r="P74" s="201"/>
      <c r="Q74" s="201"/>
      <c r="R74" s="201"/>
      <c r="S74" s="360">
        <f>COUNTA(E75:R75)</f>
        <v>0</v>
      </c>
      <c r="T74" s="360">
        <f>IF(SUM(AG74:AJ75)&gt;=AK74,1,0)</f>
        <v>0</v>
      </c>
      <c r="U74" s="375"/>
      <c r="V74" s="375"/>
      <c r="W74" s="402" t="str">
        <f>IF(AN74&gt;1,"ERROR",IF(AN74=1,"OK",""))</f>
        <v/>
      </c>
      <c r="X74" s="362"/>
      <c r="Y74" s="362"/>
      <c r="Z74" s="95"/>
      <c r="AA74" s="2"/>
      <c r="AB74" s="3"/>
      <c r="AC74" s="3"/>
      <c r="AD74" s="186"/>
      <c r="AE74" s="95"/>
      <c r="AF74" s="95"/>
      <c r="AG74" s="360">
        <f>IF(COUNTA(E75:G75)&gt;=3,1,0)</f>
        <v>0</v>
      </c>
      <c r="AH74" s="360">
        <f>IF(COUNTA(H75:O75)&gt;=2,1,0)</f>
        <v>0</v>
      </c>
      <c r="AI74" s="360"/>
      <c r="AJ74" s="360"/>
      <c r="AK74" s="360">
        <v>2</v>
      </c>
      <c r="AL74" s="360">
        <f>COUNTA(X74)</f>
        <v>0</v>
      </c>
      <c r="AM74" s="360">
        <f>COUNTA(Y74)</f>
        <v>0</v>
      </c>
      <c r="AN74" s="360">
        <f>SUM(AL74:AM75)</f>
        <v>0</v>
      </c>
      <c r="AO74" s="360">
        <f>IF(AN74&gt;1,0,IF(T74+AL74=2,1,0))</f>
        <v>0</v>
      </c>
      <c r="AP74" s="360">
        <f>IF(AN74&gt;1,0,IF(T74+AM74=2,1,0))</f>
        <v>0</v>
      </c>
      <c r="AQ74" s="95"/>
    </row>
    <row r="75" spans="1:43" ht="13.5" thickBot="1">
      <c r="A75" s="394"/>
      <c r="B75" s="396"/>
      <c r="C75" s="394"/>
      <c r="D75" s="394"/>
      <c r="E75" s="179"/>
      <c r="F75" s="179"/>
      <c r="G75" s="179"/>
      <c r="H75" s="179"/>
      <c r="I75" s="179"/>
      <c r="J75" s="179"/>
      <c r="K75" s="179"/>
      <c r="L75" s="179"/>
      <c r="M75" s="179"/>
      <c r="N75" s="179"/>
      <c r="O75" s="179"/>
      <c r="P75" s="312"/>
      <c r="Q75" s="312"/>
      <c r="R75" s="312"/>
      <c r="S75" s="394"/>
      <c r="T75" s="394"/>
      <c r="U75" s="376"/>
      <c r="V75" s="376"/>
      <c r="W75" s="403"/>
      <c r="X75" s="368"/>
      <c r="Y75" s="363"/>
      <c r="Z75" s="95"/>
      <c r="AA75" s="2"/>
      <c r="AB75" s="3"/>
      <c r="AC75" s="3"/>
      <c r="AD75" s="186"/>
      <c r="AE75" s="95"/>
      <c r="AF75" s="95"/>
      <c r="AG75" s="343"/>
      <c r="AH75" s="343"/>
      <c r="AI75" s="343"/>
      <c r="AJ75" s="343"/>
      <c r="AK75" s="343"/>
      <c r="AL75" s="343"/>
      <c r="AM75" s="343"/>
      <c r="AN75" s="343"/>
      <c r="AO75" s="343"/>
      <c r="AP75" s="343"/>
      <c r="AQ75" s="95"/>
    </row>
    <row r="76" spans="1:43" ht="13.5" thickBot="1">
      <c r="A76" s="360">
        <f>A74+1</f>
        <v>5</v>
      </c>
      <c r="B76" s="381" t="str">
        <f>DenStatus!C46</f>
        <v>Build It</v>
      </c>
      <c r="C76" s="342">
        <v>4</v>
      </c>
      <c r="D76" s="342">
        <v>4</v>
      </c>
      <c r="E76" s="181">
        <v>1</v>
      </c>
      <c r="F76" s="181">
        <v>2</v>
      </c>
      <c r="G76" s="181">
        <v>3</v>
      </c>
      <c r="H76" s="181">
        <v>4</v>
      </c>
      <c r="I76" s="198"/>
      <c r="J76" s="199"/>
      <c r="K76" s="199"/>
      <c r="L76" s="199"/>
      <c r="M76" s="199"/>
      <c r="N76" s="199"/>
      <c r="O76" s="199"/>
      <c r="P76" s="199"/>
      <c r="Q76" s="199"/>
      <c r="R76" s="199"/>
      <c r="S76" s="360">
        <f>COUNTA(E77:R77)</f>
        <v>0</v>
      </c>
      <c r="T76" s="360">
        <f>IF(SUM(AG76:AJ77)&gt;=AK76,1,0)</f>
        <v>0</v>
      </c>
      <c r="U76" s="375"/>
      <c r="V76" s="375"/>
      <c r="W76" s="402" t="str">
        <f>IF(AN76&gt;1,"ERROR",IF(AN76=1,"OK",""))</f>
        <v/>
      </c>
      <c r="X76" s="362"/>
      <c r="Y76" s="362"/>
      <c r="Z76" s="95"/>
      <c r="AA76" s="2"/>
      <c r="AB76" s="3"/>
      <c r="AC76" s="3"/>
      <c r="AD76" s="186"/>
      <c r="AE76" s="95"/>
      <c r="AF76" s="95"/>
      <c r="AG76" s="360">
        <f>IF(COUNTA(E77:H77)&gt;=4,1,0)</f>
        <v>0</v>
      </c>
      <c r="AH76" s="360"/>
      <c r="AI76" s="360"/>
      <c r="AJ76" s="360"/>
      <c r="AK76" s="360">
        <v>1</v>
      </c>
      <c r="AL76" s="360">
        <f>COUNTA(X76)</f>
        <v>0</v>
      </c>
      <c r="AM76" s="360">
        <f>COUNTA(Y76)</f>
        <v>0</v>
      </c>
      <c r="AN76" s="360">
        <f>SUM(AL76:AM77)</f>
        <v>0</v>
      </c>
      <c r="AO76" s="360">
        <f>IF(AN76&gt;1,0,IF(T76+AL76=2,1,0))</f>
        <v>0</v>
      </c>
      <c r="AP76" s="360">
        <f>IF(AN76&gt;1,0,IF(T76+AM76=2,1,0))</f>
        <v>0</v>
      </c>
      <c r="AQ76" s="95"/>
    </row>
    <row r="77" spans="1:43" ht="13.5" thickBot="1">
      <c r="A77" s="394"/>
      <c r="B77" s="396"/>
      <c r="C77" s="394"/>
      <c r="D77" s="394"/>
      <c r="E77" s="179"/>
      <c r="F77" s="179"/>
      <c r="G77" s="179"/>
      <c r="H77" s="179"/>
      <c r="I77" s="196"/>
      <c r="J77" s="197"/>
      <c r="K77" s="197"/>
      <c r="L77" s="197"/>
      <c r="M77" s="197"/>
      <c r="N77" s="197"/>
      <c r="O77" s="197"/>
      <c r="P77" s="197"/>
      <c r="Q77" s="197"/>
      <c r="R77" s="197"/>
      <c r="S77" s="394"/>
      <c r="T77" s="394"/>
      <c r="U77" s="376"/>
      <c r="V77" s="376"/>
      <c r="W77" s="403"/>
      <c r="X77" s="368"/>
      <c r="Y77" s="363"/>
      <c r="Z77" s="95"/>
      <c r="AA77" s="2"/>
      <c r="AB77" s="3"/>
      <c r="AC77" s="3"/>
      <c r="AD77" s="186"/>
      <c r="AE77" s="95"/>
      <c r="AF77" s="95"/>
      <c r="AG77" s="343"/>
      <c r="AH77" s="343"/>
      <c r="AI77" s="343"/>
      <c r="AJ77" s="343"/>
      <c r="AK77" s="343"/>
      <c r="AL77" s="343"/>
      <c r="AM77" s="343"/>
      <c r="AN77" s="343"/>
      <c r="AO77" s="343"/>
      <c r="AP77" s="343"/>
      <c r="AQ77" s="95"/>
    </row>
    <row r="78" spans="1:43" ht="13.5" thickBot="1">
      <c r="A78" s="360">
        <f>A76+1</f>
        <v>6</v>
      </c>
      <c r="B78" s="381" t="str">
        <f>DenStatus!C47</f>
        <v>Build My Own Hero</v>
      </c>
      <c r="C78" s="342">
        <v>4</v>
      </c>
      <c r="D78" s="342">
        <v>6</v>
      </c>
      <c r="E78" s="181">
        <v>1</v>
      </c>
      <c r="F78" s="181">
        <v>2</v>
      </c>
      <c r="G78" s="181">
        <v>3</v>
      </c>
      <c r="H78" s="181">
        <v>4</v>
      </c>
      <c r="I78" s="181">
        <v>5</v>
      </c>
      <c r="J78" s="181">
        <v>6</v>
      </c>
      <c r="K78" s="198"/>
      <c r="L78" s="199"/>
      <c r="M78" s="199"/>
      <c r="N78" s="199"/>
      <c r="O78" s="199"/>
      <c r="P78" s="199"/>
      <c r="Q78" s="199"/>
      <c r="R78" s="199"/>
      <c r="S78" s="360">
        <f>COUNTA(E79:R79)</f>
        <v>0</v>
      </c>
      <c r="T78" s="360">
        <f>IF(SUM(AG78:AJ79)&gt;=AK78,1,0)</f>
        <v>0</v>
      </c>
      <c r="U78" s="375"/>
      <c r="V78" s="375"/>
      <c r="W78" s="402" t="str">
        <f>IF(AN78&gt;1,"ERROR",IF(AN78=1,"OK",""))</f>
        <v/>
      </c>
      <c r="X78" s="362"/>
      <c r="Y78" s="362"/>
      <c r="Z78" s="95"/>
      <c r="AA78" s="2"/>
      <c r="AB78" s="3"/>
      <c r="AC78" s="3"/>
      <c r="AD78" s="186"/>
      <c r="AE78" s="95"/>
      <c r="AF78" s="95"/>
      <c r="AG78" s="360">
        <f>IF(COUNTA(E79:G79)&gt;=3,1,0)</f>
        <v>0</v>
      </c>
      <c r="AH78" s="360">
        <f>IF(COUNTA(H79:J79)&gt;=1,1,0)</f>
        <v>0</v>
      </c>
      <c r="AI78" s="360"/>
      <c r="AJ78" s="360"/>
      <c r="AK78" s="360">
        <v>2</v>
      </c>
      <c r="AL78" s="360">
        <f>COUNTA(X78)</f>
        <v>0</v>
      </c>
      <c r="AM78" s="360">
        <f>COUNTA(Y78)</f>
        <v>0</v>
      </c>
      <c r="AN78" s="360">
        <f>SUM(AL78:AM79)</f>
        <v>0</v>
      </c>
      <c r="AO78" s="360">
        <f>IF(AN78&gt;1,0,IF(T78+AL78=2,1,0))</f>
        <v>0</v>
      </c>
      <c r="AP78" s="360">
        <f>IF(AN78&gt;1,0,IF(T78+AM78=2,1,0))</f>
        <v>0</v>
      </c>
      <c r="AQ78" s="95"/>
    </row>
    <row r="79" spans="1:43" ht="13.5" thickBot="1">
      <c r="A79" s="394"/>
      <c r="B79" s="396"/>
      <c r="C79" s="394"/>
      <c r="D79" s="394"/>
      <c r="E79" s="179"/>
      <c r="F79" s="179"/>
      <c r="G79" s="179"/>
      <c r="H79" s="179"/>
      <c r="I79" s="179"/>
      <c r="J79" s="179"/>
      <c r="K79" s="196"/>
      <c r="L79" s="197"/>
      <c r="M79" s="197"/>
      <c r="N79" s="197"/>
      <c r="O79" s="197"/>
      <c r="P79" s="197"/>
      <c r="Q79" s="197"/>
      <c r="R79" s="197"/>
      <c r="S79" s="394"/>
      <c r="T79" s="394"/>
      <c r="U79" s="376"/>
      <c r="V79" s="376"/>
      <c r="W79" s="403"/>
      <c r="X79" s="368"/>
      <c r="Y79" s="363"/>
      <c r="Z79" s="95"/>
      <c r="AA79" s="2"/>
      <c r="AB79" s="3"/>
      <c r="AC79" s="3"/>
      <c r="AD79" s="186"/>
      <c r="AE79" s="95"/>
      <c r="AF79" s="95"/>
      <c r="AG79" s="343"/>
      <c r="AH79" s="343"/>
      <c r="AI79" s="343"/>
      <c r="AJ79" s="343"/>
      <c r="AK79" s="343"/>
      <c r="AL79" s="343"/>
      <c r="AM79" s="343"/>
      <c r="AN79" s="343"/>
      <c r="AO79" s="343"/>
      <c r="AP79" s="343"/>
      <c r="AQ79" s="95"/>
    </row>
    <row r="80" spans="1:43" ht="13.5" thickBot="1">
      <c r="A80" s="360">
        <f>A78+1</f>
        <v>7</v>
      </c>
      <c r="B80" s="381" t="str">
        <f>DenStatus!C48</f>
        <v>Castaway</v>
      </c>
      <c r="C80" s="342">
        <v>6</v>
      </c>
      <c r="D80" s="342">
        <v>7</v>
      </c>
      <c r="E80" s="182" t="s">
        <v>169</v>
      </c>
      <c r="F80" s="182" t="s">
        <v>170</v>
      </c>
      <c r="G80" s="182" t="s">
        <v>171</v>
      </c>
      <c r="H80" s="182" t="s">
        <v>150</v>
      </c>
      <c r="I80" s="182" t="s">
        <v>151</v>
      </c>
      <c r="J80" s="182" t="s">
        <v>152</v>
      </c>
      <c r="K80" s="182" t="s">
        <v>153</v>
      </c>
      <c r="L80" s="199"/>
      <c r="M80" s="199"/>
      <c r="N80" s="199"/>
      <c r="O80" s="199"/>
      <c r="P80" s="199"/>
      <c r="Q80" s="199"/>
      <c r="R80" s="199"/>
      <c r="S80" s="360">
        <f>COUNTA(E81:R81)</f>
        <v>0</v>
      </c>
      <c r="T80" s="360">
        <f>IF(SUM(AG80:AJ81)&gt;=AK80,1,0)</f>
        <v>0</v>
      </c>
      <c r="U80" s="375"/>
      <c r="V80" s="375"/>
      <c r="W80" s="402" t="str">
        <f>IF(AN80&gt;1,"ERROR",IF(AN80=1,"OK",""))</f>
        <v/>
      </c>
      <c r="X80" s="362"/>
      <c r="Y80" s="362"/>
      <c r="Z80" s="95"/>
      <c r="AA80" s="2"/>
      <c r="AB80" s="3"/>
      <c r="AC80" s="3"/>
      <c r="AD80" s="186"/>
      <c r="AE80" s="95"/>
      <c r="AF80" s="95"/>
      <c r="AG80" s="360">
        <f>IF(COUNTA(E81)&gt;=1,1,0)</f>
        <v>0</v>
      </c>
      <c r="AH80" s="360">
        <f>IF(COUNTA(F81:G81)&gt;=1,1,0)</f>
        <v>0</v>
      </c>
      <c r="AI80" s="360">
        <f>IF(COUNTA(H81:K81)&gt;=4,1,0)</f>
        <v>0</v>
      </c>
      <c r="AJ80" s="360"/>
      <c r="AK80" s="360">
        <v>3</v>
      </c>
      <c r="AL80" s="360">
        <f>COUNTA(X80)</f>
        <v>0</v>
      </c>
      <c r="AM80" s="360">
        <f>COUNTA(Y80)</f>
        <v>0</v>
      </c>
      <c r="AN80" s="360">
        <f>SUM(AL80:AM81)</f>
        <v>0</v>
      </c>
      <c r="AO80" s="360">
        <f>IF(AN80&gt;1,0,IF(T80+AL80=2,1,0))</f>
        <v>0</v>
      </c>
      <c r="AP80" s="360">
        <f>IF(AN80&gt;1,0,IF(T80+AM80=2,1,0))</f>
        <v>0</v>
      </c>
      <c r="AQ80" s="95"/>
    </row>
    <row r="81" spans="1:43" ht="13.5" thickBot="1">
      <c r="A81" s="394"/>
      <c r="B81" s="396"/>
      <c r="C81" s="394"/>
      <c r="D81" s="394"/>
      <c r="E81" s="179"/>
      <c r="F81" s="179"/>
      <c r="G81" s="179"/>
      <c r="H81" s="179"/>
      <c r="I81" s="179"/>
      <c r="J81" s="179"/>
      <c r="K81" s="179"/>
      <c r="L81" s="197"/>
      <c r="M81" s="197"/>
      <c r="N81" s="197"/>
      <c r="O81" s="197"/>
      <c r="P81" s="197"/>
      <c r="Q81" s="197"/>
      <c r="R81" s="197"/>
      <c r="S81" s="394"/>
      <c r="T81" s="394"/>
      <c r="U81" s="376"/>
      <c r="V81" s="376"/>
      <c r="W81" s="403"/>
      <c r="X81" s="368"/>
      <c r="Y81" s="363"/>
      <c r="Z81" s="95"/>
      <c r="AA81" s="2"/>
      <c r="AB81" s="3"/>
      <c r="AC81" s="3"/>
      <c r="AD81" s="186"/>
      <c r="AE81" s="95"/>
      <c r="AF81" s="95"/>
      <c r="AG81" s="343"/>
      <c r="AH81" s="343"/>
      <c r="AI81" s="343"/>
      <c r="AJ81" s="343"/>
      <c r="AK81" s="343"/>
      <c r="AL81" s="343"/>
      <c r="AM81" s="343"/>
      <c r="AN81" s="343"/>
      <c r="AO81" s="343"/>
      <c r="AP81" s="343"/>
      <c r="AQ81" s="95"/>
    </row>
    <row r="82" spans="1:43" ht="13.5" thickBot="1">
      <c r="A82" s="360">
        <f>A80+1</f>
        <v>8</v>
      </c>
      <c r="B82" s="381" t="str">
        <f>DenStatus!C49</f>
        <v>Earth Rocks!</v>
      </c>
      <c r="C82" s="342">
        <v>11</v>
      </c>
      <c r="D82" s="342">
        <v>11</v>
      </c>
      <c r="E82" s="182" t="s">
        <v>169</v>
      </c>
      <c r="F82" s="182" t="s">
        <v>170</v>
      </c>
      <c r="G82" s="182">
        <v>2</v>
      </c>
      <c r="H82" s="182" t="s">
        <v>154</v>
      </c>
      <c r="I82" s="182" t="s">
        <v>155</v>
      </c>
      <c r="J82" s="182" t="s">
        <v>156</v>
      </c>
      <c r="K82" s="182" t="s">
        <v>163</v>
      </c>
      <c r="L82" s="182" t="s">
        <v>164</v>
      </c>
      <c r="M82" s="182">
        <v>5</v>
      </c>
      <c r="N82" s="182" t="s">
        <v>176</v>
      </c>
      <c r="O82" s="182" t="s">
        <v>177</v>
      </c>
      <c r="P82" s="199"/>
      <c r="Q82" s="199"/>
      <c r="R82" s="221"/>
      <c r="S82" s="360">
        <f>COUNTA(E83:R83)</f>
        <v>0</v>
      </c>
      <c r="T82" s="360">
        <f>IF(SUM(AG82:AJ83)&gt;=AK82,1,0)</f>
        <v>0</v>
      </c>
      <c r="U82" s="340"/>
      <c r="V82" s="375"/>
      <c r="W82" s="404" t="str">
        <f>IF(AN82&gt;1,"ERROR",IF(AN82=1,"OK",""))</f>
        <v/>
      </c>
      <c r="X82" s="362"/>
      <c r="Y82" s="362"/>
      <c r="Z82" s="95"/>
      <c r="AA82" s="2"/>
      <c r="AB82" s="3"/>
      <c r="AC82" s="3"/>
      <c r="AD82" s="186"/>
      <c r="AE82" s="95"/>
      <c r="AF82" s="95"/>
      <c r="AG82" s="360">
        <f>IF(COUNTA(E83:O83)&gt;=11,1,0)</f>
        <v>0</v>
      </c>
      <c r="AH82" s="360"/>
      <c r="AI82" s="360"/>
      <c r="AJ82" s="360"/>
      <c r="AK82" s="360">
        <v>1</v>
      </c>
      <c r="AL82" s="360">
        <f>COUNTA(X82)</f>
        <v>0</v>
      </c>
      <c r="AM82" s="360">
        <f>COUNTA(Y82)</f>
        <v>0</v>
      </c>
      <c r="AN82" s="360">
        <f>SUM(AL82:AM83)</f>
        <v>0</v>
      </c>
      <c r="AO82" s="360">
        <f>IF(AN82&gt;1,0,IF(T82+AL82=2,1,0))</f>
        <v>0</v>
      </c>
      <c r="AP82" s="360">
        <f>IF(AN82&gt;1,0,IF(T82+AM82=2,1,0))</f>
        <v>0</v>
      </c>
      <c r="AQ82" s="95"/>
    </row>
    <row r="83" spans="1:43" ht="13.5" thickBot="1">
      <c r="A83" s="397"/>
      <c r="B83" s="382"/>
      <c r="C83" s="379"/>
      <c r="D83" s="379"/>
      <c r="E83" s="5"/>
      <c r="F83" s="5"/>
      <c r="G83" s="5"/>
      <c r="H83" s="5"/>
      <c r="I83" s="5"/>
      <c r="J83" s="5"/>
      <c r="K83" s="5"/>
      <c r="L83" s="5"/>
      <c r="M83" s="5"/>
      <c r="N83" s="5"/>
      <c r="O83" s="5"/>
      <c r="P83" s="197"/>
      <c r="Q83" s="197"/>
      <c r="R83" s="53"/>
      <c r="S83" s="397"/>
      <c r="T83" s="397"/>
      <c r="U83" s="385"/>
      <c r="V83" s="393"/>
      <c r="W83" s="405"/>
      <c r="X83" s="368"/>
      <c r="Y83" s="363"/>
      <c r="Z83" s="95"/>
      <c r="AA83" s="2"/>
      <c r="AB83" s="3"/>
      <c r="AC83" s="3"/>
      <c r="AD83" s="186"/>
      <c r="AE83" s="95"/>
      <c r="AF83" s="95"/>
      <c r="AG83" s="328"/>
      <c r="AH83" s="328"/>
      <c r="AI83" s="328"/>
      <c r="AJ83" s="328"/>
      <c r="AK83" s="328"/>
      <c r="AL83" s="328"/>
      <c r="AM83" s="328"/>
      <c r="AN83" s="328"/>
      <c r="AO83" s="328"/>
      <c r="AP83" s="328"/>
      <c r="AQ83" s="95"/>
    </row>
    <row r="84" spans="1:43" ht="13.5" thickBot="1">
      <c r="A84" s="360">
        <f>A82+1</f>
        <v>9</v>
      </c>
      <c r="B84" s="381" t="str">
        <f>DenStatus!C50</f>
        <v>Engineer</v>
      </c>
      <c r="C84" s="342">
        <v>4</v>
      </c>
      <c r="D84" s="342">
        <v>6</v>
      </c>
      <c r="E84" s="181">
        <v>1</v>
      </c>
      <c r="F84" s="182" t="s">
        <v>150</v>
      </c>
      <c r="G84" s="182" t="s">
        <v>151</v>
      </c>
      <c r="H84" s="182" t="s">
        <v>152</v>
      </c>
      <c r="I84" s="181">
        <v>3</v>
      </c>
      <c r="J84" s="181">
        <v>4</v>
      </c>
      <c r="K84" s="198"/>
      <c r="L84" s="199"/>
      <c r="M84" s="199"/>
      <c r="N84" s="199"/>
      <c r="O84" s="199"/>
      <c r="P84" s="199"/>
      <c r="Q84" s="199"/>
      <c r="R84" s="199"/>
      <c r="S84" s="360">
        <f>COUNTA(E85:R85)</f>
        <v>0</v>
      </c>
      <c r="T84" s="360">
        <f>IF(SUM(AG84:AJ85)&gt;=AK84,1,0)</f>
        <v>0</v>
      </c>
      <c r="U84" s="375"/>
      <c r="V84" s="375"/>
      <c r="W84" s="402" t="str">
        <f>IF(AN84&gt;1,"ERROR",IF(AN84=1,"OK",""))</f>
        <v/>
      </c>
      <c r="X84" s="362"/>
      <c r="Y84" s="362"/>
      <c r="Z84" s="95"/>
      <c r="AA84" s="2"/>
      <c r="AB84" s="3"/>
      <c r="AC84" s="3"/>
      <c r="AD84" s="186"/>
      <c r="AE84" s="95"/>
      <c r="AF84" s="95"/>
      <c r="AG84" s="360">
        <f>IF(COUNTA(E85:H85)&gt;=4,1,0)</f>
        <v>0</v>
      </c>
      <c r="AH84" s="360"/>
      <c r="AI84" s="360"/>
      <c r="AJ84" s="360"/>
      <c r="AK84" s="360">
        <v>1</v>
      </c>
      <c r="AL84" s="360">
        <f>COUNTA(X84)</f>
        <v>0</v>
      </c>
      <c r="AM84" s="360">
        <f>COUNTA(Y84)</f>
        <v>0</v>
      </c>
      <c r="AN84" s="360">
        <f>SUM(AL84:AM85)</f>
        <v>0</v>
      </c>
      <c r="AO84" s="360">
        <f>IF(AN84&gt;1,0,IF(T84+AL84=2,1,0))</f>
        <v>0</v>
      </c>
      <c r="AP84" s="360">
        <f>IF(AN84&gt;1,0,IF(T84+AM84=2,1,0))</f>
        <v>0</v>
      </c>
      <c r="AQ84" s="95"/>
    </row>
    <row r="85" spans="1:43" ht="13.5" thickBot="1">
      <c r="A85" s="394"/>
      <c r="B85" s="396"/>
      <c r="C85" s="394"/>
      <c r="D85" s="394"/>
      <c r="E85" s="179"/>
      <c r="F85" s="179"/>
      <c r="G85" s="179"/>
      <c r="H85" s="179"/>
      <c r="I85" s="179"/>
      <c r="J85" s="179"/>
      <c r="K85" s="196"/>
      <c r="L85" s="197"/>
      <c r="M85" s="197"/>
      <c r="N85" s="197"/>
      <c r="O85" s="197"/>
      <c r="P85" s="197"/>
      <c r="Q85" s="197"/>
      <c r="R85" s="197"/>
      <c r="S85" s="394"/>
      <c r="T85" s="394"/>
      <c r="U85" s="376"/>
      <c r="V85" s="376"/>
      <c r="W85" s="403"/>
      <c r="X85" s="368"/>
      <c r="Y85" s="363"/>
      <c r="Z85" s="95"/>
      <c r="AA85" s="2"/>
      <c r="AB85" s="3"/>
      <c r="AC85" s="3"/>
      <c r="AD85" s="186"/>
      <c r="AE85" s="95"/>
      <c r="AF85" s="95"/>
      <c r="AG85" s="343"/>
      <c r="AH85" s="343"/>
      <c r="AI85" s="343"/>
      <c r="AJ85" s="343"/>
      <c r="AK85" s="343"/>
      <c r="AL85" s="343"/>
      <c r="AM85" s="343"/>
      <c r="AN85" s="343"/>
      <c r="AO85" s="343"/>
      <c r="AP85" s="343"/>
      <c r="AQ85" s="95"/>
    </row>
    <row r="86" spans="1:43" ht="13.5" thickBot="1">
      <c r="A86" s="360">
        <f>A84+1</f>
        <v>10</v>
      </c>
      <c r="B86" s="381" t="str">
        <f>DenStatus!C51</f>
        <v>Fix It</v>
      </c>
      <c r="C86" s="342">
        <v>15</v>
      </c>
      <c r="D86" s="342">
        <v>28</v>
      </c>
      <c r="E86" s="181">
        <v>1</v>
      </c>
      <c r="F86" s="182" t="s">
        <v>150</v>
      </c>
      <c r="G86" s="182" t="s">
        <v>151</v>
      </c>
      <c r="H86" s="182" t="s">
        <v>152</v>
      </c>
      <c r="I86" s="182" t="s">
        <v>154</v>
      </c>
      <c r="J86" s="182" t="s">
        <v>155</v>
      </c>
      <c r="K86" s="182" t="s">
        <v>156</v>
      </c>
      <c r="L86" s="182" t="s">
        <v>163</v>
      </c>
      <c r="M86" s="182" t="s">
        <v>164</v>
      </c>
      <c r="N86" s="182" t="s">
        <v>179</v>
      </c>
      <c r="O86" s="182" t="s">
        <v>180</v>
      </c>
      <c r="P86" s="182" t="s">
        <v>181</v>
      </c>
      <c r="Q86" s="182" t="s">
        <v>182</v>
      </c>
      <c r="R86" s="182" t="s">
        <v>183</v>
      </c>
      <c r="S86" s="360">
        <f>SUM(COUNTA(E87:R87)+COUNTA(E89:R89))</f>
        <v>0</v>
      </c>
      <c r="T86" s="360">
        <f>IF(SUM(AG86:AJ89)&gt;=AK86,1,0)</f>
        <v>0</v>
      </c>
      <c r="U86" s="340"/>
      <c r="V86" s="375"/>
      <c r="W86" s="404"/>
      <c r="X86" s="362"/>
      <c r="Y86" s="362"/>
      <c r="Z86" s="95"/>
      <c r="AA86" s="2"/>
      <c r="AB86" s="3"/>
      <c r="AC86" s="3"/>
      <c r="AD86" s="186"/>
      <c r="AE86" s="95"/>
      <c r="AF86" s="95"/>
      <c r="AG86" s="360">
        <f>IF(COUNTA(E87:K87)&gt;=7,1,0)</f>
        <v>0</v>
      </c>
      <c r="AH86" s="360">
        <f>IF(SUM(COUNTA(L87:R87)+COUNTA(E89:R89))&gt;=8,1,0)</f>
        <v>0</v>
      </c>
      <c r="AI86" s="360"/>
      <c r="AJ86" s="360"/>
      <c r="AK86" s="360">
        <v>2</v>
      </c>
      <c r="AL86" s="360">
        <f>COUNTA(X86)</f>
        <v>0</v>
      </c>
      <c r="AM86" s="360">
        <f>COUNTA(Y86)</f>
        <v>0</v>
      </c>
      <c r="AN86" s="360">
        <f>SUM(AL86:AM89)</f>
        <v>0</v>
      </c>
      <c r="AO86" s="360">
        <f>IF(AN86&gt;1,0,IF(T86+AL86=2,1,0))</f>
        <v>0</v>
      </c>
      <c r="AP86" s="360">
        <f>IF(AN86&gt;1,0,IF(T86+AM86=2,1,0))</f>
        <v>0</v>
      </c>
      <c r="AQ86" s="95"/>
    </row>
    <row r="87" spans="1:43" ht="13.5" thickBot="1">
      <c r="A87" s="389"/>
      <c r="B87" s="391"/>
      <c r="C87" s="389"/>
      <c r="D87" s="389"/>
      <c r="E87" s="31"/>
      <c r="F87" s="31"/>
      <c r="G87" s="31"/>
      <c r="H87" s="31"/>
      <c r="I87" s="31"/>
      <c r="J87" s="31"/>
      <c r="K87" s="31"/>
      <c r="L87" s="31"/>
      <c r="M87" s="31"/>
      <c r="N87" s="31"/>
      <c r="O87" s="31"/>
      <c r="P87" s="31"/>
      <c r="Q87" s="31"/>
      <c r="R87" s="31"/>
      <c r="S87" s="389"/>
      <c r="T87" s="389"/>
      <c r="U87" s="393"/>
      <c r="V87" s="393"/>
      <c r="W87" s="405"/>
      <c r="X87" s="363"/>
      <c r="Y87" s="363"/>
      <c r="Z87" s="95"/>
      <c r="AA87" s="2"/>
      <c r="AB87" s="3"/>
      <c r="AC87" s="3"/>
      <c r="AD87" s="186"/>
      <c r="AE87" s="95"/>
      <c r="AF87" s="95"/>
      <c r="AG87" s="328"/>
      <c r="AH87" s="328"/>
      <c r="AI87" s="328"/>
      <c r="AJ87" s="328"/>
      <c r="AK87" s="328"/>
      <c r="AL87" s="328"/>
      <c r="AM87" s="328"/>
      <c r="AN87" s="328"/>
      <c r="AO87" s="328"/>
      <c r="AP87" s="328"/>
      <c r="AQ87" s="95"/>
    </row>
    <row r="88" spans="1:43" ht="13.5" thickBot="1">
      <c r="A88" s="328"/>
      <c r="B88" s="347"/>
      <c r="C88" s="328"/>
      <c r="D88" s="328"/>
      <c r="E88" s="50" t="s">
        <v>184</v>
      </c>
      <c r="F88" s="50" t="s">
        <v>185</v>
      </c>
      <c r="G88" s="50" t="s">
        <v>186</v>
      </c>
      <c r="H88" s="50" t="s">
        <v>187</v>
      </c>
      <c r="I88" s="50" t="s">
        <v>188</v>
      </c>
      <c r="J88" s="50" t="s">
        <v>189</v>
      </c>
      <c r="K88" s="50" t="s">
        <v>190</v>
      </c>
      <c r="L88" s="50" t="s">
        <v>191</v>
      </c>
      <c r="M88" s="50" t="s">
        <v>192</v>
      </c>
      <c r="N88" s="50" t="s">
        <v>193</v>
      </c>
      <c r="O88" s="50" t="s">
        <v>194</v>
      </c>
      <c r="P88" s="50" t="s">
        <v>195</v>
      </c>
      <c r="Q88" s="50" t="s">
        <v>196</v>
      </c>
      <c r="R88" s="50" t="s">
        <v>197</v>
      </c>
      <c r="S88" s="328"/>
      <c r="T88" s="328"/>
      <c r="U88" s="328"/>
      <c r="V88" s="328"/>
      <c r="W88" s="405"/>
      <c r="X88" s="363"/>
      <c r="Y88" s="363"/>
      <c r="Z88" s="95"/>
      <c r="AA88" s="2"/>
      <c r="AB88" s="3"/>
      <c r="AC88" s="3"/>
      <c r="AD88" s="186"/>
      <c r="AE88" s="95"/>
      <c r="AF88" s="95"/>
      <c r="AG88" s="328"/>
      <c r="AH88" s="328"/>
      <c r="AI88" s="328"/>
      <c r="AJ88" s="328"/>
      <c r="AK88" s="328"/>
      <c r="AL88" s="328"/>
      <c r="AM88" s="328"/>
      <c r="AN88" s="328"/>
      <c r="AO88" s="328"/>
      <c r="AP88" s="328"/>
      <c r="AQ88" s="95"/>
    </row>
    <row r="89" spans="1:43" ht="13.5" thickBot="1">
      <c r="A89" s="343"/>
      <c r="B89" s="348"/>
      <c r="C89" s="343"/>
      <c r="D89" s="343"/>
      <c r="E89" s="190"/>
      <c r="F89" s="190"/>
      <c r="G89" s="190"/>
      <c r="H89" s="190"/>
      <c r="I89" s="190"/>
      <c r="J89" s="190"/>
      <c r="K89" s="190"/>
      <c r="L89" s="190"/>
      <c r="M89" s="190"/>
      <c r="N89" s="190"/>
      <c r="O89" s="190"/>
      <c r="P89" s="190"/>
      <c r="Q89" s="190"/>
      <c r="R89" s="190"/>
      <c r="S89" s="343"/>
      <c r="T89" s="343"/>
      <c r="U89" s="343"/>
      <c r="V89" s="343"/>
      <c r="W89" s="407"/>
      <c r="X89" s="363"/>
      <c r="Y89" s="363"/>
      <c r="Z89" s="95"/>
      <c r="AA89" s="2"/>
      <c r="AB89" s="3"/>
      <c r="AC89" s="3"/>
      <c r="AD89" s="186"/>
      <c r="AE89" s="95"/>
      <c r="AF89" s="95"/>
      <c r="AG89" s="343"/>
      <c r="AH89" s="343"/>
      <c r="AI89" s="343"/>
      <c r="AJ89" s="343"/>
      <c r="AK89" s="343"/>
      <c r="AL89" s="343"/>
      <c r="AM89" s="343"/>
      <c r="AN89" s="343"/>
      <c r="AO89" s="343"/>
      <c r="AP89" s="343"/>
      <c r="AQ89" s="95"/>
    </row>
    <row r="90" spans="1:43" ht="13.5" thickBot="1">
      <c r="A90" s="360">
        <v>11</v>
      </c>
      <c r="B90" s="381" t="str">
        <f>DenStatus!C52</f>
        <v>Game Design</v>
      </c>
      <c r="C90" s="342">
        <v>4</v>
      </c>
      <c r="D90" s="342">
        <v>4</v>
      </c>
      <c r="E90" s="181">
        <v>1</v>
      </c>
      <c r="F90" s="181">
        <v>2</v>
      </c>
      <c r="G90" s="181">
        <v>3</v>
      </c>
      <c r="H90" s="181">
        <v>4</v>
      </c>
      <c r="I90" s="198"/>
      <c r="J90" s="199"/>
      <c r="K90" s="199"/>
      <c r="L90" s="199"/>
      <c r="M90" s="199"/>
      <c r="N90" s="199"/>
      <c r="O90" s="199"/>
      <c r="P90" s="199"/>
      <c r="Q90" s="199"/>
      <c r="R90" s="199"/>
      <c r="S90" s="360">
        <f>COUNTA(E91:R91)</f>
        <v>0</v>
      </c>
      <c r="T90" s="360">
        <f>IF(SUM(AG90:AJ91)&gt;=AK90,1,0)</f>
        <v>0</v>
      </c>
      <c r="U90" s="375"/>
      <c r="V90" s="375"/>
      <c r="W90" s="402" t="str">
        <f>IF(AN90&gt;1,"ERROR",IF(AN90=1,"OK",""))</f>
        <v/>
      </c>
      <c r="X90" s="362"/>
      <c r="Y90" s="362"/>
      <c r="Z90" s="95"/>
      <c r="AA90" s="2"/>
      <c r="AB90" s="3"/>
      <c r="AC90" s="3"/>
      <c r="AD90" s="186"/>
      <c r="AE90" s="95"/>
      <c r="AF90" s="95"/>
      <c r="AG90" s="360">
        <f>IF(COUNTA(E91:H91)&gt;=4,1,0)</f>
        <v>0</v>
      </c>
      <c r="AH90" s="360"/>
      <c r="AI90" s="360"/>
      <c r="AJ90" s="360"/>
      <c r="AK90" s="360">
        <v>1</v>
      </c>
      <c r="AL90" s="360">
        <f>COUNTA(X90)</f>
        <v>0</v>
      </c>
      <c r="AM90" s="360">
        <f>COUNTA(Y90)</f>
        <v>0</v>
      </c>
      <c r="AN90" s="360">
        <f>SUM(AL90:AM91)</f>
        <v>0</v>
      </c>
      <c r="AO90" s="360">
        <f>IF(AN90&gt;1,0,IF(T90+AL90=2,1,0))</f>
        <v>0</v>
      </c>
      <c r="AP90" s="360">
        <f>IF(AN90&gt;1,0,IF(T90+AM90=2,1,0))</f>
        <v>0</v>
      </c>
      <c r="AQ90" s="95"/>
    </row>
    <row r="91" spans="1:43" ht="13.5" thickBot="1">
      <c r="A91" s="394"/>
      <c r="B91" s="396"/>
      <c r="C91" s="394"/>
      <c r="D91" s="394"/>
      <c r="E91" s="179"/>
      <c r="F91" s="179"/>
      <c r="G91" s="179"/>
      <c r="H91" s="179"/>
      <c r="I91" s="196"/>
      <c r="J91" s="197"/>
      <c r="K91" s="197"/>
      <c r="L91" s="197"/>
      <c r="M91" s="197"/>
      <c r="N91" s="197"/>
      <c r="O91" s="197"/>
      <c r="P91" s="197"/>
      <c r="Q91" s="197"/>
      <c r="R91" s="197"/>
      <c r="S91" s="394"/>
      <c r="T91" s="394"/>
      <c r="U91" s="376"/>
      <c r="V91" s="376"/>
      <c r="W91" s="403"/>
      <c r="X91" s="368"/>
      <c r="Y91" s="363"/>
      <c r="Z91" s="95"/>
      <c r="AA91" s="2"/>
      <c r="AB91" s="3"/>
      <c r="AC91" s="3"/>
      <c r="AD91" s="186"/>
      <c r="AE91" s="95"/>
      <c r="AF91" s="95"/>
      <c r="AG91" s="343"/>
      <c r="AH91" s="343"/>
      <c r="AI91" s="343"/>
      <c r="AJ91" s="343"/>
      <c r="AK91" s="343"/>
      <c r="AL91" s="343"/>
      <c r="AM91" s="343"/>
      <c r="AN91" s="343"/>
      <c r="AO91" s="343"/>
      <c r="AP91" s="343"/>
      <c r="AQ91" s="95"/>
    </row>
    <row r="92" spans="1:43" ht="13.5" thickBot="1">
      <c r="A92" s="360">
        <v>12</v>
      </c>
      <c r="B92" s="381" t="str">
        <f>DenStatus!C53</f>
        <v>Into the Wild</v>
      </c>
      <c r="C92" s="399" t="s">
        <v>326</v>
      </c>
      <c r="D92" s="342">
        <v>12</v>
      </c>
      <c r="E92" s="181">
        <v>1</v>
      </c>
      <c r="F92" s="181">
        <v>2</v>
      </c>
      <c r="G92" s="181">
        <v>3</v>
      </c>
      <c r="H92" s="181">
        <v>4</v>
      </c>
      <c r="I92" s="181">
        <v>5</v>
      </c>
      <c r="J92" s="181">
        <v>6</v>
      </c>
      <c r="K92" s="182" t="s">
        <v>166</v>
      </c>
      <c r="L92" s="182" t="s">
        <v>167</v>
      </c>
      <c r="M92" s="182" t="s">
        <v>168</v>
      </c>
      <c r="N92" s="181">
        <v>8</v>
      </c>
      <c r="O92" s="182" t="s">
        <v>198</v>
      </c>
      <c r="P92" s="182" t="s">
        <v>199</v>
      </c>
      <c r="Q92" s="198"/>
      <c r="R92" s="199"/>
      <c r="S92" s="360">
        <f>COUNTA(E93:R93)</f>
        <v>0</v>
      </c>
      <c r="T92" s="360">
        <f>IF(SUM(AG92:AJ93)&gt;=AK92,1,0)</f>
        <v>0</v>
      </c>
      <c r="U92" s="375"/>
      <c r="V92" s="375"/>
      <c r="W92" s="402" t="str">
        <f>IF(AN92&gt;1,"ERROR",IF(AN92=1,"OK",""))</f>
        <v/>
      </c>
      <c r="X92" s="362"/>
      <c r="Y92" s="362"/>
      <c r="Z92" s="95"/>
      <c r="AA92" s="32"/>
      <c r="AB92" s="3"/>
      <c r="AC92" s="3"/>
      <c r="AD92" s="186"/>
      <c r="AE92" s="95"/>
      <c r="AF92" s="95"/>
      <c r="AG92" s="360">
        <f>COUNTA(E93:J93)</f>
        <v>0</v>
      </c>
      <c r="AH92" s="360">
        <f>IF(COUNTA(K93:M93)&gt;=2,1,0)</f>
        <v>0</v>
      </c>
      <c r="AI92" s="360">
        <f>COUNTA(N93)</f>
        <v>0</v>
      </c>
      <c r="AJ92" s="360">
        <f>IF(COUNTA(O93:P93)&gt;=1,1,0)</f>
        <v>0</v>
      </c>
      <c r="AK92" s="360">
        <v>6</v>
      </c>
      <c r="AL92" s="360">
        <f>COUNTA(X92)</f>
        <v>0</v>
      </c>
      <c r="AM92" s="360">
        <f>COUNTA(Y92)</f>
        <v>0</v>
      </c>
      <c r="AN92" s="360">
        <f>SUM(AL92:AM93)</f>
        <v>0</v>
      </c>
      <c r="AO92" s="360">
        <f>IF(AN92&gt;1,0,IF(T92+AL92=2,1,0))</f>
        <v>0</v>
      </c>
      <c r="AP92" s="360">
        <f>IF(AN92&gt;1,0,IF(T92+AM92=2,1,0))</f>
        <v>0</v>
      </c>
      <c r="AQ92" s="95"/>
    </row>
    <row r="93" spans="1:43" ht="13.5" thickBot="1">
      <c r="A93" s="394"/>
      <c r="B93" s="396"/>
      <c r="C93" s="394"/>
      <c r="D93" s="394"/>
      <c r="E93" s="179"/>
      <c r="F93" s="179"/>
      <c r="G93" s="179"/>
      <c r="H93" s="179"/>
      <c r="I93" s="179"/>
      <c r="J93" s="179"/>
      <c r="K93" s="179"/>
      <c r="L93" s="179"/>
      <c r="M93" s="179"/>
      <c r="N93" s="179"/>
      <c r="O93" s="179"/>
      <c r="P93" s="179"/>
      <c r="Q93" s="196"/>
      <c r="R93" s="197"/>
      <c r="S93" s="394"/>
      <c r="T93" s="394"/>
      <c r="U93" s="376"/>
      <c r="V93" s="376"/>
      <c r="W93" s="403"/>
      <c r="X93" s="368"/>
      <c r="Y93" s="363"/>
      <c r="Z93" s="95"/>
      <c r="AA93" s="32"/>
      <c r="AB93" s="3"/>
      <c r="AC93" s="3"/>
      <c r="AD93" s="186"/>
      <c r="AE93" s="95"/>
      <c r="AF93" s="95"/>
      <c r="AG93" s="343"/>
      <c r="AH93" s="343"/>
      <c r="AI93" s="343"/>
      <c r="AJ93" s="343"/>
      <c r="AK93" s="343"/>
      <c r="AL93" s="343"/>
      <c r="AM93" s="343"/>
      <c r="AN93" s="343"/>
      <c r="AO93" s="343"/>
      <c r="AP93" s="343"/>
      <c r="AQ93" s="95"/>
    </row>
    <row r="94" spans="1:43" ht="13.5" thickBot="1">
      <c r="A94" s="360">
        <v>13</v>
      </c>
      <c r="B94" s="381" t="str">
        <f>DenStatus!C54</f>
        <v>Into the Woods</v>
      </c>
      <c r="C94" s="342">
        <v>5</v>
      </c>
      <c r="D94" s="342">
        <v>7</v>
      </c>
      <c r="E94" s="189">
        <v>1</v>
      </c>
      <c r="F94" s="189">
        <v>2</v>
      </c>
      <c r="G94" s="189">
        <v>3</v>
      </c>
      <c r="H94" s="189">
        <v>4</v>
      </c>
      <c r="I94" s="189">
        <v>5</v>
      </c>
      <c r="J94" s="189">
        <v>6</v>
      </c>
      <c r="K94" s="189">
        <v>7</v>
      </c>
      <c r="L94" s="198"/>
      <c r="M94" s="199"/>
      <c r="N94" s="199"/>
      <c r="O94" s="199"/>
      <c r="P94" s="199"/>
      <c r="Q94" s="199"/>
      <c r="R94" s="199"/>
      <c r="S94" s="360">
        <f>COUNTA(E95:R95)</f>
        <v>0</v>
      </c>
      <c r="T94" s="360">
        <f>IF(SUM(AG94:AJ95)&gt;=AK94,1,0)</f>
        <v>0</v>
      </c>
      <c r="U94" s="375"/>
      <c r="V94" s="375"/>
      <c r="W94" s="402" t="str">
        <f>IF(AN94&gt;1,"ERROR",IF(AN94=1,"OK",""))</f>
        <v/>
      </c>
      <c r="X94" s="362"/>
      <c r="Y94" s="362"/>
      <c r="Z94" s="95"/>
      <c r="AA94" s="2"/>
      <c r="AB94" s="3"/>
      <c r="AC94" s="3"/>
      <c r="AD94" s="186"/>
      <c r="AE94" s="95"/>
      <c r="AF94" s="95"/>
      <c r="AG94" s="360">
        <f>IF(COUNTA(E95:H95)&gt;=4,1,0)</f>
        <v>0</v>
      </c>
      <c r="AH94" s="360">
        <f>IF(COUNTA(I95:K95)&gt;=1,1,0)</f>
        <v>0</v>
      </c>
      <c r="AI94" s="360"/>
      <c r="AJ94" s="360"/>
      <c r="AK94" s="360">
        <v>2</v>
      </c>
      <c r="AL94" s="360">
        <f>COUNTA(X94)</f>
        <v>0</v>
      </c>
      <c r="AM94" s="360">
        <f>COUNTA(Y94)</f>
        <v>0</v>
      </c>
      <c r="AN94" s="360">
        <f>SUM(AL94:AM95)</f>
        <v>0</v>
      </c>
      <c r="AO94" s="360">
        <f>IF(AN94&gt;1,0,IF(T94+AL94=2,1,0))</f>
        <v>0</v>
      </c>
      <c r="AP94" s="360">
        <f>IF(AN94&gt;1,0,IF(T94+AM94=2,1,0))</f>
        <v>0</v>
      </c>
      <c r="AQ94" s="95"/>
    </row>
    <row r="95" spans="1:43" ht="13.5" thickBot="1">
      <c r="A95" s="394"/>
      <c r="B95" s="396"/>
      <c r="C95" s="394"/>
      <c r="D95" s="394"/>
      <c r="E95" s="179"/>
      <c r="F95" s="179"/>
      <c r="G95" s="179"/>
      <c r="H95" s="179"/>
      <c r="I95" s="179"/>
      <c r="J95" s="179"/>
      <c r="K95" s="179"/>
      <c r="L95" s="196"/>
      <c r="M95" s="197"/>
      <c r="N95" s="197"/>
      <c r="O95" s="197"/>
      <c r="P95" s="197"/>
      <c r="Q95" s="197"/>
      <c r="R95" s="197"/>
      <c r="S95" s="394"/>
      <c r="T95" s="394"/>
      <c r="U95" s="376"/>
      <c r="V95" s="376"/>
      <c r="W95" s="403"/>
      <c r="X95" s="368"/>
      <c r="Y95" s="363"/>
      <c r="Z95" s="95"/>
      <c r="AA95" s="2"/>
      <c r="AB95" s="3"/>
      <c r="AC95" s="3"/>
      <c r="AD95" s="186"/>
      <c r="AE95" s="95"/>
      <c r="AF95" s="95"/>
      <c r="AG95" s="343"/>
      <c r="AH95" s="343"/>
      <c r="AI95" s="343"/>
      <c r="AJ95" s="343"/>
      <c r="AK95" s="343"/>
      <c r="AL95" s="343"/>
      <c r="AM95" s="343"/>
      <c r="AN95" s="343"/>
      <c r="AO95" s="343"/>
      <c r="AP95" s="343"/>
      <c r="AQ95" s="95"/>
    </row>
    <row r="96" spans="1:43" ht="13.5" thickBot="1">
      <c r="A96" s="360">
        <v>14</v>
      </c>
      <c r="B96" s="398" t="str">
        <f>DenStatus!C55</f>
        <v>Looking Back, Looking Forward</v>
      </c>
      <c r="C96" s="342">
        <v>3</v>
      </c>
      <c r="D96" s="342">
        <v>3</v>
      </c>
      <c r="E96" s="189">
        <v>1</v>
      </c>
      <c r="F96" s="189">
        <v>2</v>
      </c>
      <c r="G96" s="189">
        <v>3</v>
      </c>
      <c r="H96" s="198"/>
      <c r="I96" s="199"/>
      <c r="J96" s="199"/>
      <c r="K96" s="199"/>
      <c r="L96" s="199"/>
      <c r="M96" s="199"/>
      <c r="N96" s="199"/>
      <c r="O96" s="199"/>
      <c r="P96" s="199"/>
      <c r="Q96" s="199"/>
      <c r="R96" s="199"/>
      <c r="S96" s="360">
        <f>COUNTA(E97:R97)</f>
        <v>0</v>
      </c>
      <c r="T96" s="360">
        <f>IF(SUM(AG96:AJ97)&gt;=AK96,1,0)</f>
        <v>0</v>
      </c>
      <c r="U96" s="375"/>
      <c r="V96" s="375"/>
      <c r="W96" s="402" t="str">
        <f>IF(AN96&gt;1,"ERROR",IF(AN96=1,"OK",""))</f>
        <v/>
      </c>
      <c r="X96" s="362"/>
      <c r="Y96" s="362"/>
      <c r="Z96" s="95"/>
      <c r="AA96" s="2"/>
      <c r="AB96" s="3"/>
      <c r="AC96" s="3"/>
      <c r="AD96" s="186"/>
      <c r="AE96" s="95"/>
      <c r="AF96" s="95"/>
      <c r="AG96" s="360">
        <f>IF(COUNTA(E97:G97)&gt;=1,1,0)</f>
        <v>0</v>
      </c>
      <c r="AH96" s="360"/>
      <c r="AI96" s="360"/>
      <c r="AJ96" s="360"/>
      <c r="AK96" s="360">
        <v>1</v>
      </c>
      <c r="AL96" s="360">
        <f>COUNTA(X96)</f>
        <v>0</v>
      </c>
      <c r="AM96" s="360">
        <f>COUNTA(Y96)</f>
        <v>0</v>
      </c>
      <c r="AN96" s="360">
        <f>SUM(AL96:AM97)</f>
        <v>0</v>
      </c>
      <c r="AO96" s="360">
        <f>IF(AN96&gt;1,0,IF(T96+AL96=2,1,0))</f>
        <v>0</v>
      </c>
      <c r="AP96" s="360">
        <f>IF(AN96&gt;1,0,IF(T96+AM96=2,1,0))</f>
        <v>0</v>
      </c>
      <c r="AQ96" s="95"/>
    </row>
    <row r="97" spans="1:43" ht="13.5" thickBot="1">
      <c r="A97" s="343"/>
      <c r="B97" s="348"/>
      <c r="C97" s="343"/>
      <c r="D97" s="343"/>
      <c r="E97" s="183"/>
      <c r="F97" s="183"/>
      <c r="G97" s="183"/>
      <c r="H97" s="204"/>
      <c r="I97" s="205"/>
      <c r="J97" s="205"/>
      <c r="K97" s="205"/>
      <c r="L97" s="205"/>
      <c r="M97" s="205"/>
      <c r="N97" s="205"/>
      <c r="O97" s="205"/>
      <c r="P97" s="205"/>
      <c r="Q97" s="205"/>
      <c r="R97" s="205"/>
      <c r="S97" s="343"/>
      <c r="T97" s="394"/>
      <c r="U97" s="376"/>
      <c r="V97" s="376"/>
      <c r="W97" s="403"/>
      <c r="X97" s="368"/>
      <c r="Y97" s="363"/>
      <c r="Z97" s="95"/>
      <c r="AA97" s="2"/>
      <c r="AB97" s="3"/>
      <c r="AC97" s="3"/>
      <c r="AD97" s="186"/>
      <c r="AE97" s="95"/>
      <c r="AF97" s="95"/>
      <c r="AG97" s="343"/>
      <c r="AH97" s="343"/>
      <c r="AI97" s="343"/>
      <c r="AJ97" s="343"/>
      <c r="AK97" s="343"/>
      <c r="AL97" s="343"/>
      <c r="AM97" s="343"/>
      <c r="AN97" s="343"/>
      <c r="AO97" s="343"/>
      <c r="AP97" s="343"/>
      <c r="AQ97" s="95"/>
    </row>
    <row r="98" spans="1:43" ht="13.5" thickBot="1">
      <c r="A98" s="360">
        <v>15</v>
      </c>
      <c r="B98" s="381" t="str">
        <f>DenStatus!C56</f>
        <v>Maestro!</v>
      </c>
      <c r="C98" s="342">
        <v>4</v>
      </c>
      <c r="D98" s="342">
        <v>10</v>
      </c>
      <c r="E98" s="193" t="s">
        <v>169</v>
      </c>
      <c r="F98" s="193" t="s">
        <v>170</v>
      </c>
      <c r="G98" s="193" t="s">
        <v>150</v>
      </c>
      <c r="H98" s="193" t="s">
        <v>151</v>
      </c>
      <c r="I98" s="193" t="s">
        <v>152</v>
      </c>
      <c r="J98" s="293" t="s">
        <v>153</v>
      </c>
      <c r="K98" s="293" t="s">
        <v>172</v>
      </c>
      <c r="L98" s="293" t="s">
        <v>173</v>
      </c>
      <c r="M98" s="293" t="s">
        <v>174</v>
      </c>
      <c r="N98" s="293" t="s">
        <v>175</v>
      </c>
      <c r="O98" s="206"/>
      <c r="P98" s="207"/>
      <c r="Q98" s="207"/>
      <c r="R98" s="207"/>
      <c r="S98" s="360">
        <f>COUNTA(E99:R99)</f>
        <v>0</v>
      </c>
      <c r="T98" s="360">
        <f>IF(SUM(AG98:AJ99)&gt;=AK98,1,0)</f>
        <v>0</v>
      </c>
      <c r="U98" s="375"/>
      <c r="V98" s="375"/>
      <c r="W98" s="402" t="str">
        <f>IF(AN98&gt;1,"ERROR",IF(AN98=1,"OK",""))</f>
        <v/>
      </c>
      <c r="X98" s="362"/>
      <c r="Y98" s="362"/>
      <c r="Z98" s="95"/>
      <c r="AA98" s="2"/>
      <c r="AB98" s="3"/>
      <c r="AC98" s="3"/>
      <c r="AD98" s="186"/>
      <c r="AE98" s="95"/>
      <c r="AF98" s="95"/>
      <c r="AG98" s="360">
        <f>IF(COUNTA(E99:F99)&gt;=1,1,0)</f>
        <v>0</v>
      </c>
      <c r="AH98" s="360">
        <f>IF(COUNTA(G99:N99)&gt;=2,1,0)</f>
        <v>0</v>
      </c>
      <c r="AI98" s="360"/>
      <c r="AJ98" s="360"/>
      <c r="AK98" s="360">
        <v>2</v>
      </c>
      <c r="AL98" s="360">
        <f>COUNTA(X98)</f>
        <v>0</v>
      </c>
      <c r="AM98" s="360">
        <f>COUNTA(Y98)</f>
        <v>0</v>
      </c>
      <c r="AN98" s="360">
        <f>SUM(AL98:AM99)</f>
        <v>0</v>
      </c>
      <c r="AO98" s="360">
        <f>IF(AN98&gt;1,0,IF(T98+AL98=2,1,0))</f>
        <v>0</v>
      </c>
      <c r="AP98" s="360">
        <f>IF(AN98&gt;1,0,IF(T98+AM98=2,1,0))</f>
        <v>0</v>
      </c>
      <c r="AQ98" s="95"/>
    </row>
    <row r="99" spans="1:43" ht="13.5" thickBot="1">
      <c r="A99" s="343"/>
      <c r="B99" s="348"/>
      <c r="C99" s="343"/>
      <c r="D99" s="343"/>
      <c r="E99" s="179"/>
      <c r="F99" s="179"/>
      <c r="G99" s="179"/>
      <c r="H99" s="179"/>
      <c r="I99" s="179"/>
      <c r="J99" s="179"/>
      <c r="K99" s="179"/>
      <c r="L99" s="179"/>
      <c r="M99" s="179"/>
      <c r="N99" s="179"/>
      <c r="O99" s="196"/>
      <c r="P99" s="197"/>
      <c r="Q99" s="197"/>
      <c r="R99" s="197"/>
      <c r="S99" s="343"/>
      <c r="T99" s="394"/>
      <c r="U99" s="376"/>
      <c r="V99" s="376"/>
      <c r="W99" s="403"/>
      <c r="X99" s="368"/>
      <c r="Y99" s="363"/>
      <c r="Z99" s="95"/>
      <c r="AA99" s="2"/>
      <c r="AB99" s="3"/>
      <c r="AC99" s="3"/>
      <c r="AD99" s="186"/>
      <c r="AE99" s="95"/>
      <c r="AF99" s="95"/>
      <c r="AG99" s="343"/>
      <c r="AH99" s="343"/>
      <c r="AI99" s="343"/>
      <c r="AJ99" s="343"/>
      <c r="AK99" s="343"/>
      <c r="AL99" s="343"/>
      <c r="AM99" s="343"/>
      <c r="AN99" s="343"/>
      <c r="AO99" s="343"/>
      <c r="AP99" s="343"/>
      <c r="AQ99" s="95"/>
    </row>
    <row r="100" spans="1:43" ht="13.5" thickBot="1">
      <c r="A100" s="360">
        <v>16</v>
      </c>
      <c r="B100" s="381" t="str">
        <f>DenStatus!C57</f>
        <v>Moviemaking</v>
      </c>
      <c r="C100" s="342">
        <v>3</v>
      </c>
      <c r="D100" s="342">
        <v>3</v>
      </c>
      <c r="E100" s="189">
        <v>1</v>
      </c>
      <c r="F100" s="189">
        <v>2</v>
      </c>
      <c r="G100" s="189">
        <v>3</v>
      </c>
      <c r="H100" s="198"/>
      <c r="I100" s="199"/>
      <c r="J100" s="199"/>
      <c r="K100" s="199"/>
      <c r="L100" s="199"/>
      <c r="M100" s="199"/>
      <c r="N100" s="199"/>
      <c r="O100" s="199"/>
      <c r="P100" s="199"/>
      <c r="Q100" s="199"/>
      <c r="R100" s="199"/>
      <c r="S100" s="360">
        <f>COUNTA(E101:R101)</f>
        <v>0</v>
      </c>
      <c r="T100" s="360">
        <f>IF(SUM(AG100:AJ101)&gt;=AK100,1,0)</f>
        <v>0</v>
      </c>
      <c r="U100" s="375"/>
      <c r="V100" s="375"/>
      <c r="W100" s="402" t="str">
        <f>IF(AN100&gt;1,"ERROR",IF(AN100=1,"OK",""))</f>
        <v/>
      </c>
      <c r="X100" s="362"/>
      <c r="Y100" s="362"/>
      <c r="Z100" s="95"/>
      <c r="AA100" s="2"/>
      <c r="AB100" s="3"/>
      <c r="AC100" s="3"/>
      <c r="AD100" s="186"/>
      <c r="AE100" s="95"/>
      <c r="AF100" s="95"/>
      <c r="AG100" s="360">
        <f>IF(COUNTA(E101:G101)&gt;=3,1,0)</f>
        <v>0</v>
      </c>
      <c r="AH100" s="360"/>
      <c r="AI100" s="360"/>
      <c r="AJ100" s="360"/>
      <c r="AK100" s="360">
        <v>1</v>
      </c>
      <c r="AL100" s="360">
        <f>COUNTA(X100)</f>
        <v>0</v>
      </c>
      <c r="AM100" s="360">
        <f>COUNTA(Y100)</f>
        <v>0</v>
      </c>
      <c r="AN100" s="360">
        <f>SUM(AL100:AM101)</f>
        <v>0</v>
      </c>
      <c r="AO100" s="360">
        <f>IF(AN100&gt;1,0,IF(T100+AL100=2,1,0))</f>
        <v>0</v>
      </c>
      <c r="AP100" s="360">
        <f>IF(AN100&gt;1,0,IF(T100+AM100=2,1,0))</f>
        <v>0</v>
      </c>
      <c r="AQ100" s="95"/>
    </row>
    <row r="101" spans="1:43" ht="13.5" thickBot="1">
      <c r="A101" s="394"/>
      <c r="B101" s="396"/>
      <c r="C101" s="394"/>
      <c r="D101" s="394"/>
      <c r="E101" s="179"/>
      <c r="F101" s="179"/>
      <c r="G101" s="179"/>
      <c r="H101" s="196"/>
      <c r="I101" s="197"/>
      <c r="J101" s="197"/>
      <c r="K101" s="197"/>
      <c r="L101" s="197"/>
      <c r="M101" s="197"/>
      <c r="N101" s="197"/>
      <c r="O101" s="197"/>
      <c r="P101" s="197"/>
      <c r="Q101" s="197"/>
      <c r="R101" s="197"/>
      <c r="S101" s="394"/>
      <c r="T101" s="394"/>
      <c r="U101" s="376"/>
      <c r="V101" s="376"/>
      <c r="W101" s="403"/>
      <c r="X101" s="368"/>
      <c r="Y101" s="363"/>
      <c r="Z101" s="95"/>
      <c r="AA101" s="2"/>
      <c r="AB101" s="3"/>
      <c r="AC101" s="3"/>
      <c r="AD101" s="186"/>
      <c r="AE101" s="95"/>
      <c r="AF101" s="95"/>
      <c r="AG101" s="343"/>
      <c r="AH101" s="343"/>
      <c r="AI101" s="343"/>
      <c r="AJ101" s="343"/>
      <c r="AK101" s="343"/>
      <c r="AL101" s="343"/>
      <c r="AM101" s="343"/>
      <c r="AN101" s="343"/>
      <c r="AO101" s="343"/>
      <c r="AP101" s="343"/>
      <c r="AQ101" s="95"/>
    </row>
    <row r="102" spans="1:43" ht="13.5" thickBot="1">
      <c r="A102" s="360">
        <v>17</v>
      </c>
      <c r="B102" s="381" t="str">
        <f>DenStatus!C58</f>
        <v>Project Family</v>
      </c>
      <c r="C102" s="342">
        <v>6</v>
      </c>
      <c r="D102" s="342">
        <v>9</v>
      </c>
      <c r="E102" s="189">
        <v>1</v>
      </c>
      <c r="F102" s="194" t="s">
        <v>150</v>
      </c>
      <c r="G102" s="194" t="s">
        <v>151</v>
      </c>
      <c r="H102" s="194" t="s">
        <v>152</v>
      </c>
      <c r="I102" s="194">
        <v>3</v>
      </c>
      <c r="J102" s="194">
        <v>4</v>
      </c>
      <c r="K102" s="194">
        <v>5</v>
      </c>
      <c r="L102" s="194" t="s">
        <v>176</v>
      </c>
      <c r="M102" s="194" t="s">
        <v>177</v>
      </c>
      <c r="N102" s="198"/>
      <c r="O102" s="199"/>
      <c r="P102" s="199"/>
      <c r="Q102" s="199"/>
      <c r="R102" s="199"/>
      <c r="S102" s="360">
        <f>COUNTA(E103:R103)</f>
        <v>0</v>
      </c>
      <c r="T102" s="360">
        <f>IF(SUM(AG102:AJ103)&gt;=AK102,1,0)</f>
        <v>0</v>
      </c>
      <c r="U102" s="375"/>
      <c r="V102" s="375"/>
      <c r="W102" s="402" t="str">
        <f>IF(AN102&gt;1,"ERROR",IF(AN102=1,"OK",""))</f>
        <v/>
      </c>
      <c r="X102" s="362"/>
      <c r="Y102" s="362"/>
      <c r="Z102" s="95"/>
      <c r="AA102" s="32"/>
      <c r="AB102" s="3"/>
      <c r="AC102" s="3"/>
      <c r="AD102" s="186"/>
      <c r="AE102" s="95"/>
      <c r="AF102" s="95"/>
      <c r="AG102" s="360">
        <f>IF(COUNTA(E103)&gt;=1,1,0)</f>
        <v>0</v>
      </c>
      <c r="AH102" s="360">
        <f>IF(COUNTA(F103:H103)&gt;=1,1,0)</f>
        <v>0</v>
      </c>
      <c r="AI102" s="360">
        <f>IF(COUNTA(I103:K103)&gt;=3,1,0)</f>
        <v>0</v>
      </c>
      <c r="AJ102" s="360">
        <f>IF(COUNTA(L103:M103)&gt;=1,1,0)</f>
        <v>0</v>
      </c>
      <c r="AK102" s="360">
        <v>4</v>
      </c>
      <c r="AL102" s="360">
        <f>COUNTA(X102)</f>
        <v>0</v>
      </c>
      <c r="AM102" s="360">
        <f>COUNTA(Y102)</f>
        <v>0</v>
      </c>
      <c r="AN102" s="360">
        <f>SUM(AL102:AM103)</f>
        <v>0</v>
      </c>
      <c r="AO102" s="360">
        <f>IF(AN102&gt;1,0,IF(T102+AL102=2,1,0))</f>
        <v>0</v>
      </c>
      <c r="AP102" s="360">
        <f>IF(AN102&gt;1,0,IF(T102+AM102=2,1,0))</f>
        <v>0</v>
      </c>
      <c r="AQ102" s="95"/>
    </row>
    <row r="103" spans="1:43" ht="13.5" thickBot="1">
      <c r="A103" s="394"/>
      <c r="B103" s="396"/>
      <c r="C103" s="394"/>
      <c r="D103" s="394"/>
      <c r="E103" s="179"/>
      <c r="F103" s="179"/>
      <c r="G103" s="179"/>
      <c r="H103" s="179"/>
      <c r="I103" s="179"/>
      <c r="J103" s="179"/>
      <c r="K103" s="179"/>
      <c r="L103" s="179"/>
      <c r="M103" s="179"/>
      <c r="N103" s="196"/>
      <c r="O103" s="197"/>
      <c r="P103" s="197"/>
      <c r="Q103" s="197"/>
      <c r="R103" s="197"/>
      <c r="S103" s="394"/>
      <c r="T103" s="394"/>
      <c r="U103" s="376"/>
      <c r="V103" s="376"/>
      <c r="W103" s="403"/>
      <c r="X103" s="368"/>
      <c r="Y103" s="363"/>
      <c r="Z103" s="95"/>
      <c r="AA103" s="32"/>
      <c r="AB103" s="3"/>
      <c r="AC103" s="3"/>
      <c r="AD103" s="186"/>
      <c r="AE103" s="95"/>
      <c r="AF103" s="95"/>
      <c r="AG103" s="343"/>
      <c r="AH103" s="343"/>
      <c r="AI103" s="343"/>
      <c r="AJ103" s="343"/>
      <c r="AK103" s="343"/>
      <c r="AL103" s="343"/>
      <c r="AM103" s="343"/>
      <c r="AN103" s="343"/>
      <c r="AO103" s="343"/>
      <c r="AP103" s="343"/>
      <c r="AQ103" s="95"/>
    </row>
    <row r="104" spans="1:43" ht="13.5" thickBot="1">
      <c r="A104" s="360">
        <v>18</v>
      </c>
      <c r="B104" s="381" t="str">
        <f>DenStatus!C59</f>
        <v>Sportsman</v>
      </c>
      <c r="C104" s="342">
        <v>5</v>
      </c>
      <c r="D104" s="342">
        <v>5</v>
      </c>
      <c r="E104" s="189">
        <v>1</v>
      </c>
      <c r="F104" s="189">
        <v>2</v>
      </c>
      <c r="G104" s="194" t="s">
        <v>154</v>
      </c>
      <c r="H104" s="194" t="s">
        <v>155</v>
      </c>
      <c r="I104" s="194" t="s">
        <v>156</v>
      </c>
      <c r="J104" s="198"/>
      <c r="K104" s="199"/>
      <c r="L104" s="199"/>
      <c r="M104" s="199"/>
      <c r="N104" s="199"/>
      <c r="O104" s="199"/>
      <c r="P104" s="199"/>
      <c r="Q104" s="199"/>
      <c r="R104" s="199"/>
      <c r="S104" s="360">
        <f>COUNTA(E105:R105)</f>
        <v>0</v>
      </c>
      <c r="T104" s="360">
        <f>IF(SUM(AG104:AJ105)&gt;=AK104,1,0)</f>
        <v>0</v>
      </c>
      <c r="U104" s="375"/>
      <c r="V104" s="375"/>
      <c r="W104" s="402" t="str">
        <f>IF(AN104&gt;1,"ERROR",IF(AN104=1,"OK",""))</f>
        <v/>
      </c>
      <c r="X104" s="362"/>
      <c r="Y104" s="362"/>
      <c r="Z104" s="95"/>
      <c r="AA104" s="2"/>
      <c r="AB104" s="3"/>
      <c r="AC104" s="3"/>
      <c r="AD104" s="186"/>
      <c r="AE104" s="95"/>
      <c r="AF104" s="95"/>
      <c r="AG104" s="360">
        <f>IF(COUNTA(E105:I105)&gt;=5,1,0)</f>
        <v>0</v>
      </c>
      <c r="AH104" s="360"/>
      <c r="AI104" s="360"/>
      <c r="AJ104" s="360"/>
      <c r="AK104" s="360">
        <v>1</v>
      </c>
      <c r="AL104" s="360">
        <f>COUNTA(X104)</f>
        <v>0</v>
      </c>
      <c r="AM104" s="360">
        <f>COUNTA(Y104)</f>
        <v>0</v>
      </c>
      <c r="AN104" s="360">
        <f>SUM(AL104:AM105)</f>
        <v>0</v>
      </c>
      <c r="AO104" s="360">
        <f>IF(AN104&gt;1,0,IF(T104+AL104=2,1,0))</f>
        <v>0</v>
      </c>
      <c r="AP104" s="360">
        <f>IF(AN104&gt;1,0,IF(T104+AM104=2,1,0))</f>
        <v>0</v>
      </c>
      <c r="AQ104" s="95"/>
    </row>
    <row r="105" spans="1:43" ht="13.5" thickBot="1">
      <c r="A105" s="394"/>
      <c r="B105" s="396"/>
      <c r="C105" s="394"/>
      <c r="D105" s="343"/>
      <c r="E105" s="179"/>
      <c r="F105" s="179"/>
      <c r="G105" s="179"/>
      <c r="H105" s="179"/>
      <c r="I105" s="179"/>
      <c r="J105" s="196"/>
      <c r="K105" s="197"/>
      <c r="L105" s="197"/>
      <c r="M105" s="197"/>
      <c r="N105" s="197"/>
      <c r="O105" s="197"/>
      <c r="P105" s="197"/>
      <c r="Q105" s="197"/>
      <c r="R105" s="197"/>
      <c r="S105" s="343"/>
      <c r="T105" s="343"/>
      <c r="U105" s="376"/>
      <c r="V105" s="376"/>
      <c r="W105" s="403"/>
      <c r="X105" s="368"/>
      <c r="Y105" s="363"/>
      <c r="Z105" s="95"/>
      <c r="AA105" s="4"/>
      <c r="AB105" s="3"/>
      <c r="AC105" s="3"/>
      <c r="AD105" s="186"/>
      <c r="AE105" s="95"/>
      <c r="AF105" s="95"/>
      <c r="AG105" s="343"/>
      <c r="AH105" s="343"/>
      <c r="AI105" s="343"/>
      <c r="AJ105" s="343"/>
      <c r="AK105" s="343"/>
      <c r="AL105" s="343"/>
      <c r="AM105" s="343"/>
      <c r="AN105" s="343"/>
      <c r="AO105" s="343"/>
      <c r="AP105" s="343"/>
      <c r="AQ105" s="95"/>
    </row>
    <row r="106" spans="1:43">
      <c r="A106" s="184"/>
      <c r="B106" s="262" t="s">
        <v>282</v>
      </c>
      <c r="C106" s="149">
        <f>IF(SUM(AO68:AO105)&gt;=1,"X",0)</f>
        <v>0</v>
      </c>
      <c r="D106" s="223" t="s">
        <v>284</v>
      </c>
      <c r="E106" s="145"/>
      <c r="F106" s="145"/>
      <c r="G106" s="145"/>
      <c r="H106" s="145"/>
      <c r="I106" s="145"/>
      <c r="J106" s="145"/>
      <c r="K106" s="145"/>
      <c r="L106" s="145"/>
      <c r="M106" s="145"/>
      <c r="N106" s="145"/>
      <c r="O106" s="145"/>
      <c r="P106" s="145"/>
      <c r="Q106" s="145"/>
      <c r="R106" s="145"/>
      <c r="S106" s="95"/>
      <c r="T106" s="95"/>
      <c r="U106" s="178"/>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row>
    <row r="107" spans="1:43">
      <c r="A107" s="138"/>
      <c r="B107" s="153" t="s">
        <v>283</v>
      </c>
      <c r="C107" s="149">
        <f>IF(SUM(AP68:AP105)&gt;=1,"X",0)</f>
        <v>0</v>
      </c>
      <c r="D107" s="223" t="s">
        <v>284</v>
      </c>
      <c r="E107" s="145"/>
      <c r="F107" s="145"/>
      <c r="G107" s="145"/>
      <c r="H107" s="145"/>
      <c r="I107" s="145"/>
      <c r="J107" s="145"/>
      <c r="K107" s="145"/>
      <c r="L107" s="145"/>
      <c r="M107" s="145"/>
      <c r="N107" s="145"/>
      <c r="O107" s="145"/>
      <c r="P107" s="145"/>
      <c r="Q107" s="145"/>
      <c r="R107" s="145"/>
      <c r="S107" s="95"/>
      <c r="T107" s="95"/>
      <c r="U107" s="178"/>
      <c r="V107" s="95"/>
      <c r="W107" s="95"/>
      <c r="X107" s="95"/>
      <c r="Y107" s="95"/>
      <c r="Z107" s="95"/>
      <c r="AA107" s="95"/>
      <c r="AB107" s="95"/>
      <c r="AC107" s="95"/>
      <c r="AD107" s="95"/>
      <c r="AE107" s="95"/>
      <c r="AF107" s="95"/>
      <c r="AG107" s="104" t="s">
        <v>113</v>
      </c>
      <c r="AH107" s="105"/>
      <c r="AI107" s="105"/>
      <c r="AJ107" s="143"/>
      <c r="AK107" s="144"/>
      <c r="AL107" s="95"/>
      <c r="AM107" s="95"/>
      <c r="AN107" s="95"/>
      <c r="AO107" s="95"/>
      <c r="AP107" s="95"/>
      <c r="AQ107" s="95"/>
    </row>
    <row r="108" spans="1:43">
      <c r="A108" s="95"/>
      <c r="B108" s="106"/>
      <c r="C108" s="152"/>
      <c r="D108" s="145"/>
      <c r="E108" s="145"/>
      <c r="F108" s="145"/>
      <c r="G108" s="145"/>
      <c r="H108" s="145"/>
      <c r="I108" s="145"/>
      <c r="J108" s="145"/>
      <c r="K108" s="145"/>
      <c r="L108" s="145"/>
      <c r="M108" s="145"/>
      <c r="N108" s="145"/>
      <c r="O108" s="145"/>
      <c r="P108" s="145"/>
      <c r="Q108" s="145"/>
      <c r="R108" s="145"/>
      <c r="S108" s="95"/>
      <c r="T108" s="95"/>
      <c r="U108" s="95"/>
      <c r="V108" s="95"/>
      <c r="W108" s="95"/>
      <c r="X108" s="95"/>
      <c r="Y108" s="95"/>
      <c r="Z108" s="95"/>
      <c r="AA108" s="95"/>
      <c r="AB108" s="95"/>
      <c r="AC108" s="95"/>
      <c r="AD108" s="95"/>
      <c r="AE108" s="95"/>
      <c r="AF108" s="95"/>
      <c r="AG108" s="138" t="s">
        <v>26</v>
      </c>
      <c r="AH108" s="143"/>
      <c r="AI108" s="143"/>
      <c r="AJ108" s="143"/>
      <c r="AK108" s="144"/>
      <c r="AL108" s="95"/>
      <c r="AM108" s="95"/>
      <c r="AN108" s="95"/>
      <c r="AO108" s="95"/>
      <c r="AP108" s="95"/>
      <c r="AQ108" s="95"/>
    </row>
    <row r="109" spans="1:43">
      <c r="A109" s="138"/>
      <c r="B109" s="153" t="s">
        <v>111</v>
      </c>
      <c r="C109" s="136">
        <f>IF(SUM(AG111:AG114)&gt;=4,"X",0)</f>
        <v>0</v>
      </c>
      <c r="D109" s="145"/>
      <c r="E109" s="145"/>
      <c r="F109" s="145"/>
      <c r="G109" s="145"/>
      <c r="H109" s="145"/>
      <c r="I109" s="145"/>
      <c r="J109" s="145"/>
      <c r="K109" s="145"/>
      <c r="L109" s="145"/>
      <c r="M109" s="145"/>
      <c r="N109" s="145"/>
      <c r="O109" s="145"/>
      <c r="P109" s="145"/>
      <c r="Q109" s="145"/>
      <c r="R109" s="145"/>
      <c r="S109" s="95"/>
      <c r="T109" s="95"/>
      <c r="U109" s="95"/>
      <c r="V109" s="95"/>
      <c r="W109" s="95"/>
      <c r="X109" s="95"/>
      <c r="Y109" s="95"/>
      <c r="Z109" s="95"/>
      <c r="AA109" s="95"/>
      <c r="AB109" s="95"/>
      <c r="AC109" s="95"/>
      <c r="AD109" s="95"/>
      <c r="AE109" s="95"/>
      <c r="AF109" s="95"/>
      <c r="AG109" s="157" t="s">
        <v>34</v>
      </c>
      <c r="AH109" s="119" t="s">
        <v>48</v>
      </c>
      <c r="AI109" s="119" t="s">
        <v>165</v>
      </c>
      <c r="AJ109" s="119" t="s">
        <v>211</v>
      </c>
      <c r="AK109" s="157" t="s">
        <v>1</v>
      </c>
      <c r="AL109" s="95"/>
      <c r="AM109" s="95"/>
      <c r="AN109" s="95"/>
      <c r="AO109" s="95"/>
      <c r="AP109" s="95"/>
      <c r="AQ109" s="95"/>
    </row>
    <row r="110" spans="1:43">
      <c r="A110" s="138"/>
      <c r="B110" s="153" t="s">
        <v>232</v>
      </c>
      <c r="C110" s="136">
        <f>IF(SUM(AG120:AG123)&gt;=4,"X",0)</f>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51" t="s">
        <v>49</v>
      </c>
      <c r="AH110" s="148" t="s">
        <v>49</v>
      </c>
      <c r="AI110" s="148" t="s">
        <v>49</v>
      </c>
      <c r="AJ110" s="251" t="s">
        <v>49</v>
      </c>
      <c r="AK110" s="251" t="s">
        <v>50</v>
      </c>
      <c r="AL110" s="95"/>
      <c r="AM110" s="95"/>
      <c r="AN110" s="95"/>
      <c r="AO110" s="95"/>
      <c r="AP110" s="95"/>
      <c r="AQ110" s="95"/>
    </row>
    <row r="111" spans="1:43">
      <c r="A111" s="95"/>
      <c r="B111" s="91"/>
      <c r="C111" s="95"/>
      <c r="D111" s="140"/>
      <c r="E111" s="140"/>
      <c r="F111" s="140"/>
      <c r="G111" s="140"/>
      <c r="H111" s="140"/>
      <c r="I111" s="140"/>
      <c r="J111" s="140"/>
      <c r="K111" s="140"/>
      <c r="L111" s="140"/>
      <c r="M111" s="140"/>
      <c r="N111" s="140"/>
      <c r="O111" s="95"/>
      <c r="P111" s="95"/>
      <c r="Q111" s="95"/>
      <c r="R111" s="95"/>
      <c r="S111" s="95"/>
      <c r="T111" s="95"/>
      <c r="U111" s="95"/>
      <c r="V111" s="95"/>
      <c r="W111" s="95"/>
      <c r="X111" s="95"/>
      <c r="Y111" s="95"/>
      <c r="Z111" s="95"/>
      <c r="AA111" s="95"/>
      <c r="AB111" s="95"/>
      <c r="AC111" s="95"/>
      <c r="AD111" s="95"/>
      <c r="AE111" s="95"/>
      <c r="AF111" s="91" t="s">
        <v>17</v>
      </c>
      <c r="AG111" s="136">
        <f>IF(C13="X",1,0)</f>
        <v>0</v>
      </c>
      <c r="AH111" s="136"/>
      <c r="AI111" s="136"/>
      <c r="AJ111" s="136"/>
      <c r="AK111" s="136">
        <v>1</v>
      </c>
      <c r="AL111" s="95"/>
      <c r="AM111" s="95"/>
      <c r="AN111" s="95"/>
      <c r="AO111" s="95"/>
      <c r="AP111" s="95"/>
      <c r="AQ111" s="95"/>
    </row>
    <row r="112" spans="1:43">
      <c r="A112" s="139"/>
      <c r="B112" s="140"/>
      <c r="C112" s="140"/>
      <c r="D112" s="140"/>
      <c r="E112" s="140"/>
      <c r="F112" s="140"/>
      <c r="G112" s="140"/>
      <c r="H112" s="140"/>
      <c r="I112" s="140"/>
      <c r="J112" s="140"/>
      <c r="K112" s="140"/>
      <c r="L112" s="140"/>
      <c r="M112" s="140"/>
      <c r="N112" s="140"/>
      <c r="O112" s="95"/>
      <c r="P112" s="95"/>
      <c r="Q112" s="95"/>
      <c r="R112" s="95"/>
      <c r="S112" s="95"/>
      <c r="T112" s="95"/>
      <c r="U112" s="95"/>
      <c r="V112" s="95"/>
      <c r="W112" s="95"/>
      <c r="X112" s="95"/>
      <c r="Y112" s="95"/>
      <c r="Z112" s="95"/>
      <c r="AA112" s="95"/>
      <c r="AB112" s="95"/>
      <c r="AC112" s="95"/>
      <c r="AD112" s="95"/>
      <c r="AE112" s="95"/>
      <c r="AF112" s="91" t="s">
        <v>64</v>
      </c>
      <c r="AG112" s="136">
        <f>IF(C30="X",1,0)</f>
        <v>0</v>
      </c>
      <c r="AH112" s="136"/>
      <c r="AI112" s="136"/>
      <c r="AJ112" s="136"/>
      <c r="AK112" s="136">
        <v>1</v>
      </c>
      <c r="AL112" s="95"/>
      <c r="AM112" s="95"/>
      <c r="AN112" s="95"/>
      <c r="AO112" s="95"/>
      <c r="AP112" s="95"/>
      <c r="AQ112" s="95"/>
    </row>
    <row r="113" spans="1:43">
      <c r="A113" s="140"/>
      <c r="B113" s="140"/>
      <c r="C113" s="140"/>
      <c r="D113" s="140"/>
      <c r="E113" s="140"/>
      <c r="F113" s="140"/>
      <c r="G113" s="140"/>
      <c r="H113" s="140"/>
      <c r="I113" s="140"/>
      <c r="J113" s="140"/>
      <c r="K113" s="140"/>
      <c r="L113" s="140"/>
      <c r="M113" s="140"/>
      <c r="N113" s="140"/>
      <c r="O113" s="95"/>
      <c r="P113" s="95"/>
      <c r="Q113" s="95"/>
      <c r="R113" s="95"/>
      <c r="S113" s="95"/>
      <c r="T113" s="95"/>
      <c r="U113" s="95"/>
      <c r="V113" s="95"/>
      <c r="W113" s="95"/>
      <c r="X113" s="95"/>
      <c r="Y113" s="95"/>
      <c r="Z113" s="95"/>
      <c r="AA113" s="95"/>
      <c r="AB113" s="95"/>
      <c r="AC113" s="95"/>
      <c r="AD113" s="95"/>
      <c r="AE113" s="95"/>
      <c r="AF113" s="91" t="s">
        <v>63</v>
      </c>
      <c r="AG113" s="136">
        <f>IF(C38="X",1,0)</f>
        <v>0</v>
      </c>
      <c r="AH113" s="136"/>
      <c r="AI113" s="136"/>
      <c r="AJ113" s="136"/>
      <c r="AK113" s="136">
        <v>1</v>
      </c>
      <c r="AL113" s="95"/>
      <c r="AM113" s="95"/>
      <c r="AN113" s="95"/>
      <c r="AO113" s="95"/>
      <c r="AP113" s="95"/>
      <c r="AQ113" s="95"/>
    </row>
    <row r="114" spans="1:43">
      <c r="A114" s="140"/>
      <c r="B114" s="140"/>
      <c r="C114" s="152"/>
      <c r="D114" s="140"/>
      <c r="E114" s="140"/>
      <c r="F114" s="140"/>
      <c r="G114" s="140"/>
      <c r="H114" s="140"/>
      <c r="I114" s="140"/>
      <c r="J114" s="140"/>
      <c r="K114" s="140"/>
      <c r="L114" s="140"/>
      <c r="M114" s="140"/>
      <c r="N114" s="140"/>
      <c r="O114" s="95"/>
      <c r="P114" s="95"/>
      <c r="Q114" s="95"/>
      <c r="R114" s="95"/>
      <c r="S114" s="95"/>
      <c r="T114" s="95"/>
      <c r="U114" s="95"/>
      <c r="V114" s="95"/>
      <c r="W114" s="95"/>
      <c r="X114" s="95"/>
      <c r="Y114" s="95"/>
      <c r="Z114" s="95"/>
      <c r="AA114" s="95"/>
      <c r="AB114" s="95"/>
      <c r="AC114" s="95"/>
      <c r="AD114" s="95"/>
      <c r="AE114" s="95"/>
      <c r="AF114" s="91" t="s">
        <v>65</v>
      </c>
      <c r="AG114" s="136">
        <f>IF(C106="X",1,0)</f>
        <v>0</v>
      </c>
      <c r="AH114" s="136"/>
      <c r="AI114" s="136"/>
      <c r="AJ114" s="136"/>
      <c r="AK114" s="136">
        <v>1</v>
      </c>
      <c r="AL114" s="91" t="s">
        <v>253</v>
      </c>
      <c r="AM114" s="95"/>
      <c r="AN114" s="95"/>
      <c r="AO114" s="95"/>
      <c r="AP114" s="95"/>
      <c r="AQ114" s="95"/>
    </row>
    <row r="115" spans="1:43">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row>
    <row r="116" spans="1:43">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104" t="s">
        <v>235</v>
      </c>
      <c r="AH116" s="105"/>
      <c r="AI116" s="105"/>
      <c r="AJ116" s="143"/>
      <c r="AK116" s="144"/>
      <c r="AL116" s="95"/>
      <c r="AM116" s="95"/>
      <c r="AN116" s="95"/>
      <c r="AO116" s="95"/>
      <c r="AP116" s="95"/>
      <c r="AQ116" s="95"/>
    </row>
    <row r="117" spans="1:43">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138" t="s">
        <v>26</v>
      </c>
      <c r="AH117" s="143"/>
      <c r="AI117" s="143"/>
      <c r="AJ117" s="143"/>
      <c r="AK117" s="144"/>
      <c r="AL117" s="95"/>
      <c r="AM117" s="95"/>
      <c r="AN117" s="95"/>
      <c r="AO117" s="95"/>
      <c r="AP117" s="95"/>
      <c r="AQ117" s="95"/>
    </row>
    <row r="118" spans="1:43">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157" t="s">
        <v>34</v>
      </c>
      <c r="AH118" s="119" t="s">
        <v>48</v>
      </c>
      <c r="AI118" s="119" t="s">
        <v>165</v>
      </c>
      <c r="AJ118" s="119" t="s">
        <v>211</v>
      </c>
      <c r="AK118" s="157" t="s">
        <v>1</v>
      </c>
      <c r="AL118" s="95"/>
      <c r="AM118" s="95"/>
      <c r="AN118" s="95"/>
      <c r="AO118" s="95"/>
      <c r="AP118" s="95"/>
      <c r="AQ118" s="95"/>
    </row>
    <row r="119" spans="1:43">
      <c r="A119" s="95"/>
      <c r="B119" s="95"/>
      <c r="C119" s="95"/>
      <c r="D119" s="95"/>
      <c r="E119" s="95"/>
      <c r="F119" s="95"/>
      <c r="G119" s="95"/>
      <c r="H119" s="95"/>
      <c r="I119" s="95"/>
      <c r="J119" s="95"/>
      <c r="K119" s="95"/>
      <c r="L119" s="95"/>
      <c r="M119" s="95"/>
      <c r="N119" s="95"/>
      <c r="O119" s="95"/>
      <c r="P119" s="95"/>
      <c r="Q119" s="95"/>
      <c r="R119" s="95"/>
      <c r="S119" s="95"/>
      <c r="T119" s="95"/>
      <c r="U119" s="95"/>
      <c r="V119" s="95"/>
      <c r="W119" s="91"/>
      <c r="X119" s="95"/>
      <c r="Y119" s="95"/>
      <c r="Z119" s="95"/>
      <c r="AA119" s="95"/>
      <c r="AB119" s="95"/>
      <c r="AC119" s="95"/>
      <c r="AD119" s="95"/>
      <c r="AE119" s="95"/>
      <c r="AF119" s="95"/>
      <c r="AG119" s="251" t="s">
        <v>49</v>
      </c>
      <c r="AH119" s="148" t="s">
        <v>49</v>
      </c>
      <c r="AI119" s="148" t="s">
        <v>49</v>
      </c>
      <c r="AJ119" s="251" t="s">
        <v>49</v>
      </c>
      <c r="AK119" s="251" t="s">
        <v>50</v>
      </c>
      <c r="AL119" s="95"/>
      <c r="AM119" s="95"/>
      <c r="AN119" s="95"/>
      <c r="AO119" s="95"/>
      <c r="AP119" s="95"/>
      <c r="AQ119" s="95"/>
    </row>
    <row r="120" spans="1:43">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1" t="s">
        <v>17</v>
      </c>
      <c r="AG120" s="136">
        <f>IF(C13="X",1,0)</f>
        <v>0</v>
      </c>
      <c r="AH120" s="136"/>
      <c r="AI120" s="136"/>
      <c r="AJ120" s="136"/>
      <c r="AK120" s="136">
        <v>1</v>
      </c>
      <c r="AL120" s="95"/>
      <c r="AM120" s="95"/>
      <c r="AN120" s="95"/>
      <c r="AO120" s="95"/>
      <c r="AP120" s="95"/>
      <c r="AQ120" s="95"/>
    </row>
    <row r="121" spans="1:43">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1" t="s">
        <v>64</v>
      </c>
      <c r="AG121" s="136">
        <f>IF(C55="X",1,0)</f>
        <v>0</v>
      </c>
      <c r="AH121" s="136"/>
      <c r="AI121" s="136"/>
      <c r="AJ121" s="136"/>
      <c r="AK121" s="136">
        <v>1</v>
      </c>
      <c r="AL121" s="95"/>
      <c r="AM121" s="95"/>
      <c r="AN121" s="95"/>
      <c r="AO121" s="95"/>
      <c r="AP121" s="95"/>
      <c r="AQ121" s="95"/>
    </row>
    <row r="122" spans="1:43">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1" t="s">
        <v>63</v>
      </c>
      <c r="AG122" s="136">
        <f>IF(C63="X",1,0)</f>
        <v>0</v>
      </c>
      <c r="AH122" s="136"/>
      <c r="AI122" s="136"/>
      <c r="AJ122" s="136"/>
      <c r="AK122" s="136">
        <v>1</v>
      </c>
      <c r="AL122" s="95"/>
      <c r="AM122" s="95"/>
      <c r="AN122" s="95"/>
      <c r="AO122" s="95"/>
      <c r="AP122" s="95"/>
      <c r="AQ122" s="95"/>
    </row>
    <row r="123" spans="1:43">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1" t="s">
        <v>65</v>
      </c>
      <c r="AG123" s="136">
        <f>IF(C107="X",1,0)</f>
        <v>0</v>
      </c>
      <c r="AH123" s="136"/>
      <c r="AI123" s="136"/>
      <c r="AJ123" s="136"/>
      <c r="AK123" s="136">
        <v>1</v>
      </c>
      <c r="AL123" s="91" t="s">
        <v>253</v>
      </c>
      <c r="AM123" s="95"/>
      <c r="AN123" s="95"/>
      <c r="AO123" s="95"/>
      <c r="AP123" s="95"/>
      <c r="AQ123" s="95"/>
    </row>
  </sheetData>
  <sheetProtection sheet="1" objects="1" scenarios="1"/>
  <mergeCells count="514">
    <mergeCell ref="AO98:AO99"/>
    <mergeCell ref="AO100:AO101"/>
    <mergeCell ref="AO102:AO103"/>
    <mergeCell ref="AO104:AO105"/>
    <mergeCell ref="AP98:AP99"/>
    <mergeCell ref="AP100:AP101"/>
    <mergeCell ref="AP102:AP103"/>
    <mergeCell ref="AP104:AP105"/>
    <mergeCell ref="AL104:AL105"/>
    <mergeCell ref="AM98:AM99"/>
    <mergeCell ref="AM100:AM101"/>
    <mergeCell ref="AM102:AM103"/>
    <mergeCell ref="AM104:AM105"/>
    <mergeCell ref="AN98:AN99"/>
    <mergeCell ref="AN100:AN101"/>
    <mergeCell ref="AN102:AN103"/>
    <mergeCell ref="AN104:AN105"/>
    <mergeCell ref="AP96:AP97"/>
    <mergeCell ref="AG98:AG99"/>
    <mergeCell ref="AG100:AG101"/>
    <mergeCell ref="AG102:AG103"/>
    <mergeCell ref="AG104:AG105"/>
    <mergeCell ref="AH98:AH99"/>
    <mergeCell ref="AH100:AH101"/>
    <mergeCell ref="AH102:AH103"/>
    <mergeCell ref="AH104:AH105"/>
    <mergeCell ref="AI98:AI99"/>
    <mergeCell ref="AI100:AI101"/>
    <mergeCell ref="AI102:AI103"/>
    <mergeCell ref="AI104:AI105"/>
    <mergeCell ref="AJ98:AJ99"/>
    <mergeCell ref="AJ100:AJ101"/>
    <mergeCell ref="AJ102:AJ103"/>
    <mergeCell ref="AJ104:AJ105"/>
    <mergeCell ref="AK98:AK99"/>
    <mergeCell ref="AK100:AK101"/>
    <mergeCell ref="AK102:AK103"/>
    <mergeCell ref="AK104:AK105"/>
    <mergeCell ref="AL98:AL99"/>
    <mergeCell ref="AL100:AL101"/>
    <mergeCell ref="AL102:AL103"/>
    <mergeCell ref="AG96:AG97"/>
    <mergeCell ref="AH96:AH97"/>
    <mergeCell ref="AI96:AI97"/>
    <mergeCell ref="AJ96:AJ97"/>
    <mergeCell ref="AK96:AK97"/>
    <mergeCell ref="AL96:AL97"/>
    <mergeCell ref="AM96:AM97"/>
    <mergeCell ref="AN96:AN97"/>
    <mergeCell ref="AO96:AO97"/>
    <mergeCell ref="AP92:AP93"/>
    <mergeCell ref="AG94:AG95"/>
    <mergeCell ref="AH94:AH95"/>
    <mergeCell ref="AI94:AI95"/>
    <mergeCell ref="AJ94:AJ95"/>
    <mergeCell ref="AK94:AK95"/>
    <mergeCell ref="AL94:AL95"/>
    <mergeCell ref="AM94:AM95"/>
    <mergeCell ref="AN94:AN95"/>
    <mergeCell ref="AO94:AO95"/>
    <mergeCell ref="AP94:AP95"/>
    <mergeCell ref="AG92:AG93"/>
    <mergeCell ref="AH92:AH93"/>
    <mergeCell ref="AI92:AI93"/>
    <mergeCell ref="AJ92:AJ93"/>
    <mergeCell ref="AK92:AK93"/>
    <mergeCell ref="AL92:AL93"/>
    <mergeCell ref="AM92:AM93"/>
    <mergeCell ref="AN92:AN93"/>
    <mergeCell ref="AO92:AO93"/>
    <mergeCell ref="AP86:AP89"/>
    <mergeCell ref="AG90:AG91"/>
    <mergeCell ref="AH90:AH91"/>
    <mergeCell ref="AI90:AI91"/>
    <mergeCell ref="AJ90:AJ91"/>
    <mergeCell ref="AK90:AK91"/>
    <mergeCell ref="AL90:AL91"/>
    <mergeCell ref="AM90:AM91"/>
    <mergeCell ref="AN90:AN91"/>
    <mergeCell ref="AO90:AO91"/>
    <mergeCell ref="AP90:AP91"/>
    <mergeCell ref="AG86:AG89"/>
    <mergeCell ref="AH86:AH89"/>
    <mergeCell ref="AI86:AI89"/>
    <mergeCell ref="AJ86:AJ89"/>
    <mergeCell ref="AK86:AK89"/>
    <mergeCell ref="AL86:AL89"/>
    <mergeCell ref="AM86:AM89"/>
    <mergeCell ref="AN86:AN89"/>
    <mergeCell ref="AO86:AO89"/>
    <mergeCell ref="AP82:AP83"/>
    <mergeCell ref="AG84:AG85"/>
    <mergeCell ref="AH84:AH85"/>
    <mergeCell ref="AI84:AI85"/>
    <mergeCell ref="AJ84:AJ85"/>
    <mergeCell ref="AK84:AK85"/>
    <mergeCell ref="AL84:AL85"/>
    <mergeCell ref="AM84:AM85"/>
    <mergeCell ref="AN84:AN85"/>
    <mergeCell ref="AO84:AO85"/>
    <mergeCell ref="AP84:AP85"/>
    <mergeCell ref="AG82:AG83"/>
    <mergeCell ref="AH82:AH83"/>
    <mergeCell ref="AI82:AI83"/>
    <mergeCell ref="AJ82:AJ83"/>
    <mergeCell ref="AK82:AK83"/>
    <mergeCell ref="AL82:AL83"/>
    <mergeCell ref="AM82:AM83"/>
    <mergeCell ref="AN82:AN83"/>
    <mergeCell ref="AO82:AO83"/>
    <mergeCell ref="AP78:AP79"/>
    <mergeCell ref="AG80:AG81"/>
    <mergeCell ref="AH80:AH81"/>
    <mergeCell ref="AI80:AI81"/>
    <mergeCell ref="AJ80:AJ81"/>
    <mergeCell ref="AK80:AK81"/>
    <mergeCell ref="AL80:AL81"/>
    <mergeCell ref="AM80:AM81"/>
    <mergeCell ref="AN80:AN81"/>
    <mergeCell ref="AO80:AO81"/>
    <mergeCell ref="AP80:AP81"/>
    <mergeCell ref="AG78:AG79"/>
    <mergeCell ref="AH78:AH79"/>
    <mergeCell ref="AI78:AI79"/>
    <mergeCell ref="AJ78:AJ79"/>
    <mergeCell ref="AK78:AK79"/>
    <mergeCell ref="AL78:AL79"/>
    <mergeCell ref="AM78:AM79"/>
    <mergeCell ref="AN78:AN79"/>
    <mergeCell ref="AO78:AO79"/>
    <mergeCell ref="AP74:AP75"/>
    <mergeCell ref="AG76:AG77"/>
    <mergeCell ref="AH76:AH77"/>
    <mergeCell ref="AI76:AI77"/>
    <mergeCell ref="AJ76:AJ77"/>
    <mergeCell ref="AK76:AK77"/>
    <mergeCell ref="AL76:AL77"/>
    <mergeCell ref="AM76:AM77"/>
    <mergeCell ref="AN76:AN77"/>
    <mergeCell ref="AO76:AO77"/>
    <mergeCell ref="AP76:AP77"/>
    <mergeCell ref="AG74:AG75"/>
    <mergeCell ref="AH74:AH75"/>
    <mergeCell ref="AI74:AI75"/>
    <mergeCell ref="AJ74:AJ75"/>
    <mergeCell ref="AK74:AK75"/>
    <mergeCell ref="AL74:AL75"/>
    <mergeCell ref="AM74:AM75"/>
    <mergeCell ref="AN74:AN75"/>
    <mergeCell ref="AO74:AO75"/>
    <mergeCell ref="AP70:AP71"/>
    <mergeCell ref="AG72:AG73"/>
    <mergeCell ref="AH72:AH73"/>
    <mergeCell ref="AI72:AI73"/>
    <mergeCell ref="AJ72:AJ73"/>
    <mergeCell ref="AK72:AK73"/>
    <mergeCell ref="AL72:AL73"/>
    <mergeCell ref="AM72:AM73"/>
    <mergeCell ref="AN72:AN73"/>
    <mergeCell ref="AO72:AO73"/>
    <mergeCell ref="AP72:AP73"/>
    <mergeCell ref="AG70:AG71"/>
    <mergeCell ref="AH70:AH71"/>
    <mergeCell ref="AI70:AI71"/>
    <mergeCell ref="AJ70:AJ71"/>
    <mergeCell ref="AK70:AK71"/>
    <mergeCell ref="AL70:AL71"/>
    <mergeCell ref="AM70:AM71"/>
    <mergeCell ref="AN70:AN71"/>
    <mergeCell ref="AO70:AO71"/>
    <mergeCell ref="W104:W105"/>
    <mergeCell ref="W86:W89"/>
    <mergeCell ref="W84:W85"/>
    <mergeCell ref="W90:W91"/>
    <mergeCell ref="W92:W93"/>
    <mergeCell ref="W94:W95"/>
    <mergeCell ref="W96:W97"/>
    <mergeCell ref="W98:W99"/>
    <mergeCell ref="W100:W101"/>
    <mergeCell ref="W102:W103"/>
    <mergeCell ref="W68:W69"/>
    <mergeCell ref="W70:W71"/>
    <mergeCell ref="W72:W73"/>
    <mergeCell ref="W74:W75"/>
    <mergeCell ref="W76:W77"/>
    <mergeCell ref="W78:W79"/>
    <mergeCell ref="W80:W81"/>
    <mergeCell ref="W82:W83"/>
    <mergeCell ref="S4:V4"/>
    <mergeCell ref="S16:V16"/>
    <mergeCell ref="S66:V66"/>
    <mergeCell ref="S33:V33"/>
    <mergeCell ref="V18:V19"/>
    <mergeCell ref="V28:V29"/>
    <mergeCell ref="V20:V21"/>
    <mergeCell ref="S20:S21"/>
    <mergeCell ref="T20:T21"/>
    <mergeCell ref="S76:S77"/>
    <mergeCell ref="S78:S79"/>
    <mergeCell ref="S80:S81"/>
    <mergeCell ref="S82:S83"/>
    <mergeCell ref="U76:U77"/>
    <mergeCell ref="V76:V77"/>
    <mergeCell ref="U78:U79"/>
    <mergeCell ref="A18:A19"/>
    <mergeCell ref="B18:B19"/>
    <mergeCell ref="A20:A21"/>
    <mergeCell ref="B20:B21"/>
    <mergeCell ref="A26:A27"/>
    <mergeCell ref="B26:B27"/>
    <mergeCell ref="A28:A29"/>
    <mergeCell ref="B28:B29"/>
    <mergeCell ref="U18:U19"/>
    <mergeCell ref="C18:C19"/>
    <mergeCell ref="D18:D19"/>
    <mergeCell ref="C20:C21"/>
    <mergeCell ref="D20:D21"/>
    <mergeCell ref="C26:C27"/>
    <mergeCell ref="D26:D27"/>
    <mergeCell ref="C28:C29"/>
    <mergeCell ref="D28:D29"/>
    <mergeCell ref="T26:T27"/>
    <mergeCell ref="S28:S29"/>
    <mergeCell ref="T28:T29"/>
    <mergeCell ref="U20:U21"/>
    <mergeCell ref="U28:U29"/>
    <mergeCell ref="S18:S19"/>
    <mergeCell ref="T18:T19"/>
    <mergeCell ref="A76:A77"/>
    <mergeCell ref="B76:B77"/>
    <mergeCell ref="C76:C77"/>
    <mergeCell ref="D76:D77"/>
    <mergeCell ref="A78:A79"/>
    <mergeCell ref="B78:B79"/>
    <mergeCell ref="C78:C79"/>
    <mergeCell ref="D78:D79"/>
    <mergeCell ref="A72:A73"/>
    <mergeCell ref="B72:B73"/>
    <mergeCell ref="C72:C73"/>
    <mergeCell ref="D72:D73"/>
    <mergeCell ref="A74:A75"/>
    <mergeCell ref="B74:B75"/>
    <mergeCell ref="C74:C75"/>
    <mergeCell ref="D74:D75"/>
    <mergeCell ref="A84:A85"/>
    <mergeCell ref="B84:B85"/>
    <mergeCell ref="C84:C85"/>
    <mergeCell ref="D84:D85"/>
    <mergeCell ref="A86:A89"/>
    <mergeCell ref="B86:B89"/>
    <mergeCell ref="C86:C89"/>
    <mergeCell ref="D86:D89"/>
    <mergeCell ref="A80:A81"/>
    <mergeCell ref="B80:B81"/>
    <mergeCell ref="C80:C81"/>
    <mergeCell ref="D80:D81"/>
    <mergeCell ref="A82:A83"/>
    <mergeCell ref="B82:B83"/>
    <mergeCell ref="C82:C83"/>
    <mergeCell ref="D82:D83"/>
    <mergeCell ref="A104:A105"/>
    <mergeCell ref="B104:B105"/>
    <mergeCell ref="C104:C105"/>
    <mergeCell ref="D104:D105"/>
    <mergeCell ref="A98:A99"/>
    <mergeCell ref="B98:B99"/>
    <mergeCell ref="C98:C99"/>
    <mergeCell ref="D98:D99"/>
    <mergeCell ref="A100:A101"/>
    <mergeCell ref="B100:B101"/>
    <mergeCell ref="C100:C101"/>
    <mergeCell ref="D100:D101"/>
    <mergeCell ref="A102:A103"/>
    <mergeCell ref="B102:B103"/>
    <mergeCell ref="C102:C103"/>
    <mergeCell ref="D102:D103"/>
    <mergeCell ref="A94:A95"/>
    <mergeCell ref="B94:B95"/>
    <mergeCell ref="C94:C95"/>
    <mergeCell ref="D94:D95"/>
    <mergeCell ref="A96:A97"/>
    <mergeCell ref="B96:B97"/>
    <mergeCell ref="C96:C97"/>
    <mergeCell ref="D96:D97"/>
    <mergeCell ref="S86:S89"/>
    <mergeCell ref="A90:A91"/>
    <mergeCell ref="B90:B91"/>
    <mergeCell ref="C90:C91"/>
    <mergeCell ref="D90:D91"/>
    <mergeCell ref="A92:A93"/>
    <mergeCell ref="B92:B93"/>
    <mergeCell ref="C92:C93"/>
    <mergeCell ref="D92:D93"/>
    <mergeCell ref="S84:S85"/>
    <mergeCell ref="T96:T97"/>
    <mergeCell ref="S68:S69"/>
    <mergeCell ref="T68:T69"/>
    <mergeCell ref="S70:S71"/>
    <mergeCell ref="S72:S73"/>
    <mergeCell ref="S74:S75"/>
    <mergeCell ref="T76:T77"/>
    <mergeCell ref="T78:T79"/>
    <mergeCell ref="T80:T81"/>
    <mergeCell ref="T82:T83"/>
    <mergeCell ref="T84:T85"/>
    <mergeCell ref="T90:T91"/>
    <mergeCell ref="T92:T93"/>
    <mergeCell ref="T86:T89"/>
    <mergeCell ref="T94:T95"/>
    <mergeCell ref="T98:T99"/>
    <mergeCell ref="T100:T101"/>
    <mergeCell ref="T102:T103"/>
    <mergeCell ref="T104:T105"/>
    <mergeCell ref="S98:S99"/>
    <mergeCell ref="S100:S101"/>
    <mergeCell ref="S102:S103"/>
    <mergeCell ref="S104:S105"/>
    <mergeCell ref="U90:U91"/>
    <mergeCell ref="U100:U101"/>
    <mergeCell ref="S90:S91"/>
    <mergeCell ref="S92:S93"/>
    <mergeCell ref="S94:S95"/>
    <mergeCell ref="S96:S97"/>
    <mergeCell ref="V90:V91"/>
    <mergeCell ref="U92:U93"/>
    <mergeCell ref="V92:V93"/>
    <mergeCell ref="U80:U81"/>
    <mergeCell ref="V80:V81"/>
    <mergeCell ref="U82:U83"/>
    <mergeCell ref="V82:V83"/>
    <mergeCell ref="U84:U85"/>
    <mergeCell ref="V84:V85"/>
    <mergeCell ref="U86:U89"/>
    <mergeCell ref="V86:V89"/>
    <mergeCell ref="V100:V101"/>
    <mergeCell ref="U102:U103"/>
    <mergeCell ref="V102:V103"/>
    <mergeCell ref="U104:U105"/>
    <mergeCell ref="V104:V105"/>
    <mergeCell ref="U94:U95"/>
    <mergeCell ref="V94:V95"/>
    <mergeCell ref="U96:U97"/>
    <mergeCell ref="V96:V97"/>
    <mergeCell ref="U98:U99"/>
    <mergeCell ref="V98:V99"/>
    <mergeCell ref="A22:A25"/>
    <mergeCell ref="B22:B25"/>
    <mergeCell ref="C22:C25"/>
    <mergeCell ref="D22:D25"/>
    <mergeCell ref="S22:S25"/>
    <mergeCell ref="T22:T25"/>
    <mergeCell ref="U22:U25"/>
    <mergeCell ref="V22:V25"/>
    <mergeCell ref="U74:U75"/>
    <mergeCell ref="V74:V75"/>
    <mergeCell ref="T70:T71"/>
    <mergeCell ref="T72:T73"/>
    <mergeCell ref="T74:T75"/>
    <mergeCell ref="A68:A69"/>
    <mergeCell ref="B68:B69"/>
    <mergeCell ref="C68:C69"/>
    <mergeCell ref="D68:D69"/>
    <mergeCell ref="A70:A71"/>
    <mergeCell ref="B70:B71"/>
    <mergeCell ref="C70:C71"/>
    <mergeCell ref="D70:D71"/>
    <mergeCell ref="U26:U27"/>
    <mergeCell ref="V26:V27"/>
    <mergeCell ref="S26:S27"/>
    <mergeCell ref="V70:V71"/>
    <mergeCell ref="U72:U73"/>
    <mergeCell ref="V72:V73"/>
    <mergeCell ref="S41:V41"/>
    <mergeCell ref="A43:A44"/>
    <mergeCell ref="B43:B44"/>
    <mergeCell ref="C43:C44"/>
    <mergeCell ref="D43:D44"/>
    <mergeCell ref="S43:S44"/>
    <mergeCell ref="T43:T44"/>
    <mergeCell ref="U43:U44"/>
    <mergeCell ref="V43:V44"/>
    <mergeCell ref="C47:C48"/>
    <mergeCell ref="D47:D48"/>
    <mergeCell ref="S47:S48"/>
    <mergeCell ref="U47:U48"/>
    <mergeCell ref="V47:V48"/>
    <mergeCell ref="A49:A50"/>
    <mergeCell ref="B49:B50"/>
    <mergeCell ref="C49:C50"/>
    <mergeCell ref="D49:D50"/>
    <mergeCell ref="S49:S50"/>
    <mergeCell ref="T49:T50"/>
    <mergeCell ref="U49:U50"/>
    <mergeCell ref="V49:V50"/>
    <mergeCell ref="A51:A54"/>
    <mergeCell ref="B51:B54"/>
    <mergeCell ref="C51:C54"/>
    <mergeCell ref="D51:D54"/>
    <mergeCell ref="S51:S54"/>
    <mergeCell ref="T51:T54"/>
    <mergeCell ref="U51:U54"/>
    <mergeCell ref="V51:V54"/>
    <mergeCell ref="S58:V58"/>
    <mergeCell ref="X104:X105"/>
    <mergeCell ref="X68:X69"/>
    <mergeCell ref="X70:X71"/>
    <mergeCell ref="X72:X73"/>
    <mergeCell ref="X74:X75"/>
    <mergeCell ref="X76:X77"/>
    <mergeCell ref="X78:X79"/>
    <mergeCell ref="X80:X81"/>
    <mergeCell ref="X82:X83"/>
    <mergeCell ref="X84:X85"/>
    <mergeCell ref="X64:Y66"/>
    <mergeCell ref="X86:X89"/>
    <mergeCell ref="X90:X91"/>
    <mergeCell ref="X92:X93"/>
    <mergeCell ref="X94:X95"/>
    <mergeCell ref="X96:X97"/>
    <mergeCell ref="X98:X99"/>
    <mergeCell ref="X100:X101"/>
    <mergeCell ref="X102:X103"/>
    <mergeCell ref="V78:V79"/>
    <mergeCell ref="U68:U69"/>
    <mergeCell ref="V68:V69"/>
    <mergeCell ref="U70:U71"/>
    <mergeCell ref="Y104:Y105"/>
    <mergeCell ref="Y68:Y69"/>
    <mergeCell ref="Y70:Y71"/>
    <mergeCell ref="Y72:Y73"/>
    <mergeCell ref="Y74:Y75"/>
    <mergeCell ref="Y76:Y77"/>
    <mergeCell ref="Y78:Y79"/>
    <mergeCell ref="Y80:Y81"/>
    <mergeCell ref="Y82:Y83"/>
    <mergeCell ref="Y84:Y85"/>
    <mergeCell ref="Y86:Y89"/>
    <mergeCell ref="Y90:Y91"/>
    <mergeCell ref="Y92:Y93"/>
    <mergeCell ref="Y94:Y95"/>
    <mergeCell ref="Y96:Y97"/>
    <mergeCell ref="Y98:Y99"/>
    <mergeCell ref="Y100:Y101"/>
    <mergeCell ref="Y102:Y103"/>
    <mergeCell ref="AG18:AG19"/>
    <mergeCell ref="AH18:AH19"/>
    <mergeCell ref="AI18:AI19"/>
    <mergeCell ref="AJ18:AJ19"/>
    <mergeCell ref="AK18:AK19"/>
    <mergeCell ref="AG20:AG21"/>
    <mergeCell ref="AH20:AH21"/>
    <mergeCell ref="AI20:AI21"/>
    <mergeCell ref="AJ20:AJ21"/>
    <mergeCell ref="AK20:AK21"/>
    <mergeCell ref="AG22:AG25"/>
    <mergeCell ref="AH22:AH25"/>
    <mergeCell ref="AI22:AI25"/>
    <mergeCell ref="AJ22:AJ25"/>
    <mergeCell ref="AK22:AK25"/>
    <mergeCell ref="AG26:AG27"/>
    <mergeCell ref="AH26:AH27"/>
    <mergeCell ref="AI26:AI27"/>
    <mergeCell ref="AJ26:AJ27"/>
    <mergeCell ref="AK26:AK27"/>
    <mergeCell ref="AG49:AG50"/>
    <mergeCell ref="AH49:AH50"/>
    <mergeCell ref="AI49:AI50"/>
    <mergeCell ref="AJ49:AJ50"/>
    <mergeCell ref="AK49:AK50"/>
    <mergeCell ref="AG28:AG29"/>
    <mergeCell ref="AH28:AH29"/>
    <mergeCell ref="AI28:AI29"/>
    <mergeCell ref="AJ28:AJ29"/>
    <mergeCell ref="AK28:AK29"/>
    <mergeCell ref="AG43:AG44"/>
    <mergeCell ref="AH43:AH44"/>
    <mergeCell ref="AI43:AI44"/>
    <mergeCell ref="AJ43:AJ44"/>
    <mergeCell ref="AK43:AK44"/>
    <mergeCell ref="AH45:AH46"/>
    <mergeCell ref="AI45:AI46"/>
    <mergeCell ref="AJ45:AJ46"/>
    <mergeCell ref="AK45:AK46"/>
    <mergeCell ref="AL68:AL69"/>
    <mergeCell ref="AM68:AM69"/>
    <mergeCell ref="AN68:AN69"/>
    <mergeCell ref="AO68:AO69"/>
    <mergeCell ref="AP68:AP69"/>
    <mergeCell ref="AG51:AG54"/>
    <mergeCell ref="AH51:AH54"/>
    <mergeCell ref="AI51:AI54"/>
    <mergeCell ref="AJ51:AJ54"/>
    <mergeCell ref="AK51:AK54"/>
    <mergeCell ref="AG68:AG69"/>
    <mergeCell ref="AH68:AH69"/>
    <mergeCell ref="AI68:AI69"/>
    <mergeCell ref="AJ68:AJ69"/>
    <mergeCell ref="AK68:AK69"/>
    <mergeCell ref="V45:V46"/>
    <mergeCell ref="AG45:AG46"/>
    <mergeCell ref="AG47:AG48"/>
    <mergeCell ref="AH47:AH48"/>
    <mergeCell ref="AI47:AI48"/>
    <mergeCell ref="AJ47:AJ48"/>
    <mergeCell ref="AK47:AK48"/>
    <mergeCell ref="A45:A48"/>
    <mergeCell ref="B45:B48"/>
    <mergeCell ref="T45:T48"/>
    <mergeCell ref="E45:G46"/>
    <mergeCell ref="E47:G48"/>
    <mergeCell ref="C45:C46"/>
    <mergeCell ref="D45:D46"/>
    <mergeCell ref="S45:S46"/>
    <mergeCell ref="U45:U46"/>
  </mergeCells>
  <phoneticPr fontId="5" type="noConversion"/>
  <conditionalFormatting sqref="C114 E91:H91 E95:K95 E97:G97 E101:G101 E85:J85 E87:R87 E93:P93 E99:N99 E25:J25 E103:M103 E89:R89 C109:C110 E81:K81 E79:J79 E29:J29 E75:R75 E69:O69 E77:H77 T35:T37 E35:E37 T6:T12 C13 E6:E12 E19:G19 E23:R23 E27:O27 E21:H21 C30 T60:T62 E60:E62 C38:C40 C55:C57 C63 E71:M71 E73:R73 E83:O83 R83 E105:I105">
    <cfRule type="cellIs" dxfId="189" priority="141" stopIfTrue="1" operator="greaterThan">
      <formula>0</formula>
    </cfRule>
  </conditionalFormatting>
  <conditionalFormatting sqref="C106:C110 C31:C32 C38:C40 C55:C57 C63">
    <cfRule type="cellIs" dxfId="188" priority="142" stopIfTrue="1" operator="greaterThanOrEqual">
      <formula>1</formula>
    </cfRule>
  </conditionalFormatting>
  <conditionalFormatting sqref="T68:T105 T18:T29 C63 E50:J50 E52:R52 E54:G54 C55:C57 T49:T54 T43:T46 H48:M48 E44:M44 H46:N46">
    <cfRule type="cellIs" dxfId="187" priority="53" operator="greaterThan">
      <formula>0</formula>
    </cfRule>
  </conditionalFormatting>
  <conditionalFormatting sqref="W84 W86 W90 W92 W94 W96 W98 W100 W102 W104 W68 W70 W72 W74 W76 W78 W80 W82">
    <cfRule type="cellIs" dxfId="186" priority="7" operator="equal">
      <formula>$AQ$68</formula>
    </cfRule>
    <cfRule type="cellIs" dxfId="185" priority="30" operator="equal">
      <formula>$AQ$69</formula>
    </cfRule>
  </conditionalFormatting>
  <pageMargins left="0.5" right="0.5" top="0.5" bottom="0.5" header="0.3" footer="0.3"/>
  <pageSetup scale="67" fitToHeight="2" orientation="landscape" horizontalDpi="360" verticalDpi="360" r:id="rId1"/>
  <headerFooter alignWithMargins="0"/>
  <rowBreaks count="1" manualBreakCount="1">
    <brk id="63" max="29" man="1"/>
  </rowBreaks>
</worksheet>
</file>

<file path=xl/worksheets/sheet7.xml><?xml version="1.0" encoding="utf-8"?>
<worksheet xmlns="http://schemas.openxmlformats.org/spreadsheetml/2006/main" xmlns:r="http://schemas.openxmlformats.org/officeDocument/2006/relationships">
  <dimension ref="A1:AQ123"/>
  <sheetViews>
    <sheetView showZeros="0" zoomScaleNormal="100" workbookViewId="0">
      <pane ySplit="2" topLeftCell="A3" activePane="bottomLeft" state="frozen"/>
      <selection activeCell="A3" sqref="A3"/>
      <selection pane="bottomLeft" activeCell="A3" sqref="A3"/>
    </sheetView>
  </sheetViews>
  <sheetFormatPr defaultColWidth="9.140625" defaultRowHeight="12.75"/>
  <cols>
    <col min="1" max="1" width="6.85546875" style="6" customWidth="1"/>
    <col min="2" max="2" width="20.7109375" style="6" customWidth="1"/>
    <col min="3" max="3" width="6.7109375" style="6" customWidth="1"/>
    <col min="4" max="4" width="5.28515625" style="6" customWidth="1"/>
    <col min="5" max="12" width="3.7109375" style="6" customWidth="1"/>
    <col min="13" max="13" width="3.85546875" style="6" customWidth="1"/>
    <col min="14" max="18" width="4.28515625" style="6" customWidth="1"/>
    <col min="19" max="19" width="8" style="6" customWidth="1"/>
    <col min="20" max="20" width="7" style="6" customWidth="1"/>
    <col min="21" max="22" width="9.140625" style="6"/>
    <col min="23" max="23" width="8" style="6" bestFit="1" customWidth="1"/>
    <col min="24" max="24" width="8.85546875" style="6" bestFit="1" customWidth="1"/>
    <col min="25" max="25" width="8.85546875" style="6" customWidth="1"/>
    <col min="26" max="26" width="3.7109375" style="6" customWidth="1"/>
    <col min="27" max="31" width="9.140625" style="6" customWidth="1"/>
    <col min="32" max="32" width="9.140625" style="6"/>
    <col min="33" max="37" width="7.7109375" style="6" customWidth="1"/>
    <col min="38" max="39" width="8.7109375" style="6" customWidth="1"/>
    <col min="40" max="40" width="11.28515625" style="6" bestFit="1" customWidth="1"/>
    <col min="41" max="41" width="8.85546875" style="6" bestFit="1" customWidth="1"/>
    <col min="42" max="42" width="7.7109375" style="6" bestFit="1" customWidth="1"/>
    <col min="43" max="43" width="15.85546875" style="6" customWidth="1"/>
    <col min="44" max="16384" width="9.140625" style="6"/>
  </cols>
  <sheetData>
    <row r="1" spans="1:43">
      <c r="A1" s="95" t="s">
        <v>42</v>
      </c>
      <c r="B1" s="1" t="s">
        <v>34</v>
      </c>
      <c r="C1" s="95"/>
      <c r="D1" s="95"/>
      <c r="E1" s="95"/>
      <c r="F1" s="95" t="s">
        <v>37</v>
      </c>
      <c r="G1" s="95"/>
      <c r="H1" s="7"/>
      <c r="I1" s="91" t="s">
        <v>140</v>
      </c>
      <c r="J1" s="95"/>
      <c r="K1" s="95"/>
      <c r="L1" s="140"/>
      <c r="M1" s="140"/>
      <c r="N1" s="95"/>
      <c r="O1" s="95"/>
      <c r="P1" s="95"/>
      <c r="Q1" s="95"/>
      <c r="R1" s="95"/>
      <c r="S1" s="95"/>
      <c r="T1" s="95"/>
      <c r="U1" s="95"/>
      <c r="V1" s="95"/>
      <c r="W1" s="95"/>
      <c r="X1" s="95"/>
      <c r="Y1" s="95"/>
      <c r="Z1" s="95"/>
      <c r="AA1" s="95"/>
      <c r="AB1" s="95"/>
      <c r="AC1" s="95"/>
      <c r="AD1" s="95"/>
      <c r="AE1" s="95"/>
      <c r="AF1" s="256" t="s">
        <v>254</v>
      </c>
      <c r="AG1" s="256"/>
      <c r="AH1" s="256"/>
      <c r="AI1" s="256"/>
      <c r="AJ1" s="256"/>
      <c r="AK1" s="256" t="s">
        <v>67</v>
      </c>
      <c r="AL1" s="255"/>
      <c r="AM1" s="255"/>
      <c r="AN1" s="255"/>
      <c r="AO1" s="256" t="s">
        <v>254</v>
      </c>
      <c r="AP1" s="256"/>
      <c r="AQ1" s="255"/>
    </row>
    <row r="2" spans="1:43">
      <c r="A2" s="95"/>
      <c r="B2" s="1" t="s">
        <v>38</v>
      </c>
      <c r="C2" s="95"/>
      <c r="D2" s="95"/>
      <c r="E2" s="95"/>
      <c r="F2" s="95"/>
      <c r="G2" s="95"/>
      <c r="H2" s="95"/>
      <c r="I2" s="95"/>
      <c r="J2" s="95"/>
      <c r="K2" s="95"/>
      <c r="L2" s="95"/>
      <c r="M2" s="95"/>
      <c r="N2" s="95"/>
      <c r="O2" s="95"/>
      <c r="P2" s="95"/>
      <c r="Q2" s="95"/>
      <c r="R2" s="95"/>
      <c r="S2" s="95"/>
      <c r="T2" s="141" t="s">
        <v>12</v>
      </c>
      <c r="U2" s="142">
        <f>DenStatus!C2</f>
        <v>42514</v>
      </c>
      <c r="V2" s="142"/>
      <c r="W2" s="142"/>
      <c r="X2" s="142"/>
      <c r="Y2" s="142"/>
      <c r="Z2" s="95"/>
      <c r="AA2" s="138" t="s">
        <v>8</v>
      </c>
      <c r="AB2" s="156"/>
      <c r="AC2" s="156"/>
      <c r="AD2" s="136" t="s">
        <v>24</v>
      </c>
      <c r="AE2" s="95"/>
      <c r="AF2" s="95"/>
      <c r="AG2" s="304" t="s">
        <v>17</v>
      </c>
      <c r="AH2" s="305"/>
      <c r="AI2" s="305"/>
      <c r="AJ2" s="305"/>
      <c r="AK2" s="306"/>
      <c r="AL2" s="95"/>
      <c r="AM2" s="95"/>
      <c r="AN2" s="95"/>
      <c r="AO2" s="95"/>
      <c r="AP2" s="95"/>
      <c r="AQ2" s="95"/>
    </row>
    <row r="3" spans="1:43">
      <c r="A3" s="96" t="s">
        <v>68</v>
      </c>
      <c r="B3" s="95"/>
      <c r="C3" s="95"/>
      <c r="D3" s="95"/>
      <c r="E3" s="95"/>
      <c r="F3" s="95"/>
      <c r="G3" s="95"/>
      <c r="H3" s="95"/>
      <c r="I3" s="95"/>
      <c r="J3" s="95"/>
      <c r="K3" s="95"/>
      <c r="L3" s="95"/>
      <c r="M3" s="95"/>
      <c r="N3" s="95"/>
      <c r="O3" s="95"/>
      <c r="P3" s="95"/>
      <c r="Q3" s="95"/>
      <c r="R3" s="95"/>
      <c r="S3" s="95"/>
      <c r="T3" s="95"/>
      <c r="U3" s="95"/>
      <c r="V3" s="95"/>
      <c r="W3" s="95"/>
      <c r="X3" s="95"/>
      <c r="Y3" s="95"/>
      <c r="Z3" s="95"/>
      <c r="AA3" s="32" t="s">
        <v>311</v>
      </c>
      <c r="AB3" s="3"/>
      <c r="AC3" s="3"/>
      <c r="AD3" s="186">
        <v>37429</v>
      </c>
      <c r="AE3" s="95"/>
      <c r="AF3" s="95"/>
      <c r="AG3" s="184" t="s">
        <v>26</v>
      </c>
      <c r="AH3" s="307"/>
      <c r="AI3" s="307"/>
      <c r="AJ3" s="307"/>
      <c r="AK3" s="308"/>
      <c r="AL3" s="95"/>
      <c r="AM3" s="95"/>
      <c r="AN3" s="95"/>
      <c r="AO3" s="95"/>
      <c r="AP3" s="95"/>
      <c r="AQ3" s="95"/>
    </row>
    <row r="4" spans="1:43">
      <c r="A4" s="135" t="s">
        <v>5</v>
      </c>
      <c r="B4" s="135"/>
      <c r="C4" s="135" t="s">
        <v>7</v>
      </c>
      <c r="D4" s="135"/>
      <c r="E4" s="174" t="s">
        <v>33</v>
      </c>
      <c r="F4" s="143"/>
      <c r="G4" s="143"/>
      <c r="H4" s="143"/>
      <c r="I4" s="143"/>
      <c r="J4" s="143"/>
      <c r="K4" s="143"/>
      <c r="L4" s="143"/>
      <c r="M4" s="143"/>
      <c r="N4" s="143"/>
      <c r="O4" s="143"/>
      <c r="P4" s="143"/>
      <c r="Q4" s="143"/>
      <c r="R4" s="143"/>
      <c r="S4" s="406" t="s">
        <v>4</v>
      </c>
      <c r="T4" s="366"/>
      <c r="U4" s="366"/>
      <c r="V4" s="367"/>
      <c r="W4" s="242"/>
      <c r="X4" s="242"/>
      <c r="Y4" s="242"/>
      <c r="Z4" s="95"/>
      <c r="AA4" s="32" t="s">
        <v>312</v>
      </c>
      <c r="AB4" s="3"/>
      <c r="AC4" s="3"/>
      <c r="AD4" s="186">
        <v>37429</v>
      </c>
      <c r="AE4" s="95"/>
      <c r="AF4" s="95"/>
      <c r="AG4" s="157" t="s">
        <v>34</v>
      </c>
      <c r="AH4" s="119" t="s">
        <v>48</v>
      </c>
      <c r="AI4" s="119" t="s">
        <v>165</v>
      </c>
      <c r="AJ4" s="119" t="s">
        <v>211</v>
      </c>
      <c r="AK4" s="157" t="s">
        <v>1</v>
      </c>
      <c r="AL4" s="95"/>
      <c r="AM4" s="95"/>
      <c r="AN4" s="95"/>
      <c r="AO4" s="95"/>
      <c r="AP4" s="95"/>
      <c r="AQ4" s="95"/>
    </row>
    <row r="5" spans="1:43">
      <c r="A5" s="136" t="s">
        <v>43</v>
      </c>
      <c r="B5" s="135" t="s">
        <v>40</v>
      </c>
      <c r="C5" s="136" t="s">
        <v>46</v>
      </c>
      <c r="D5" s="146" t="s">
        <v>16</v>
      </c>
      <c r="E5" s="136">
        <v>1</v>
      </c>
      <c r="F5" s="175"/>
      <c r="G5" s="175"/>
      <c r="H5" s="175"/>
      <c r="I5" s="175"/>
      <c r="J5" s="175"/>
      <c r="K5" s="175"/>
      <c r="L5" s="175"/>
      <c r="M5" s="175"/>
      <c r="N5" s="175"/>
      <c r="O5" s="175"/>
      <c r="P5" s="175"/>
      <c r="Q5" s="175"/>
      <c r="R5" s="175"/>
      <c r="S5" s="136" t="s">
        <v>2</v>
      </c>
      <c r="T5" s="136" t="s">
        <v>31</v>
      </c>
      <c r="U5" s="136" t="s">
        <v>24</v>
      </c>
      <c r="V5" s="50" t="s">
        <v>66</v>
      </c>
      <c r="W5" s="55"/>
      <c r="X5" s="55"/>
      <c r="Y5" s="55"/>
      <c r="Z5" s="95"/>
      <c r="AA5" s="2"/>
      <c r="AB5" s="3"/>
      <c r="AC5" s="3"/>
      <c r="AD5" s="186"/>
      <c r="AE5" s="95"/>
      <c r="AF5" s="95"/>
      <c r="AG5" s="251" t="s">
        <v>49</v>
      </c>
      <c r="AH5" s="148" t="s">
        <v>49</v>
      </c>
      <c r="AI5" s="148" t="s">
        <v>49</v>
      </c>
      <c r="AJ5" s="251" t="s">
        <v>49</v>
      </c>
      <c r="AK5" s="251" t="s">
        <v>50</v>
      </c>
      <c r="AL5" s="95"/>
      <c r="AM5" s="95"/>
      <c r="AN5" s="95"/>
      <c r="AO5" s="95"/>
      <c r="AP5" s="95"/>
      <c r="AQ5" s="95"/>
    </row>
    <row r="6" spans="1:43">
      <c r="A6" s="136">
        <v>1</v>
      </c>
      <c r="B6" s="135" t="str">
        <f>DenStatus!C5</f>
        <v>Scout Oath</v>
      </c>
      <c r="C6" s="136">
        <v>1</v>
      </c>
      <c r="D6" s="295">
        <v>1</v>
      </c>
      <c r="E6" s="5"/>
      <c r="F6" s="295"/>
      <c r="G6" s="175"/>
      <c r="H6" s="175"/>
      <c r="I6" s="175"/>
      <c r="J6" s="175"/>
      <c r="K6" s="175"/>
      <c r="L6" s="175"/>
      <c r="M6" s="175"/>
      <c r="N6" s="175"/>
      <c r="O6" s="175"/>
      <c r="P6" s="175"/>
      <c r="Q6" s="175"/>
      <c r="R6" s="175"/>
      <c r="S6" s="136">
        <f t="shared" ref="S6:S12" si="0">COUNTA(E6:R6)</f>
        <v>0</v>
      </c>
      <c r="T6" s="136">
        <f t="shared" ref="T6:T12" si="1">IF(SUM(AG6:AJ6)&gt;=AK6,1,0)</f>
        <v>0</v>
      </c>
      <c r="U6" s="177"/>
      <c r="V6" s="177"/>
      <c r="W6" s="243"/>
      <c r="X6" s="243"/>
      <c r="Y6" s="243"/>
      <c r="Z6" s="95"/>
      <c r="AA6" s="2"/>
      <c r="AB6" s="3"/>
      <c r="AC6" s="3"/>
      <c r="AD6" s="186"/>
      <c r="AE6" s="95"/>
      <c r="AF6" s="95"/>
      <c r="AG6" s="136">
        <f>IF(S6&gt;=C6,1,0)</f>
        <v>0</v>
      </c>
      <c r="AH6" s="136"/>
      <c r="AI6" s="136"/>
      <c r="AJ6" s="136"/>
      <c r="AK6" s="136">
        <v>1</v>
      </c>
      <c r="AL6" s="95"/>
      <c r="AM6" s="95"/>
      <c r="AN6" s="95"/>
      <c r="AO6" s="95"/>
      <c r="AP6" s="95"/>
      <c r="AQ6" s="95"/>
    </row>
    <row r="7" spans="1:43">
      <c r="A7" s="136">
        <f t="shared" ref="A7:A12" si="2">A6+1</f>
        <v>2</v>
      </c>
      <c r="B7" s="135" t="str">
        <f>DenStatus!C6</f>
        <v>Scout Law</v>
      </c>
      <c r="C7" s="136">
        <v>1</v>
      </c>
      <c r="D7" s="295">
        <v>1</v>
      </c>
      <c r="E7" s="5"/>
      <c r="F7" s="295"/>
      <c r="G7" s="175"/>
      <c r="H7" s="175"/>
      <c r="I7" s="175"/>
      <c r="J7" s="117"/>
      <c r="K7" s="175"/>
      <c r="L7" s="175"/>
      <c r="M7" s="175"/>
      <c r="N7" s="175"/>
      <c r="O7" s="175"/>
      <c r="P7" s="175"/>
      <c r="Q7" s="175"/>
      <c r="R7" s="175"/>
      <c r="S7" s="136">
        <f t="shared" si="0"/>
        <v>0</v>
      </c>
      <c r="T7" s="136">
        <f t="shared" si="1"/>
        <v>0</v>
      </c>
      <c r="U7" s="177"/>
      <c r="V7" s="177"/>
      <c r="W7" s="243"/>
      <c r="X7" s="243"/>
      <c r="Y7" s="243"/>
      <c r="Z7" s="95"/>
      <c r="AA7" s="2"/>
      <c r="AB7" s="3"/>
      <c r="AC7" s="3"/>
      <c r="AD7" s="186"/>
      <c r="AE7" s="95"/>
      <c r="AF7" s="95"/>
      <c r="AG7" s="136">
        <f t="shared" ref="AG7:AG12" si="3">IF(S7&gt;=C7,1,0)</f>
        <v>0</v>
      </c>
      <c r="AH7" s="136"/>
      <c r="AI7" s="136"/>
      <c r="AJ7" s="136"/>
      <c r="AK7" s="136">
        <v>1</v>
      </c>
      <c r="AL7" s="95"/>
      <c r="AM7" s="95"/>
      <c r="AN7" s="95"/>
      <c r="AO7" s="95"/>
      <c r="AP7" s="95"/>
      <c r="AQ7" s="95"/>
    </row>
    <row r="8" spans="1:43">
      <c r="A8" s="136">
        <f t="shared" si="2"/>
        <v>3</v>
      </c>
      <c r="B8" s="135" t="str">
        <f>DenStatus!C7</f>
        <v>Cub Scout Sign</v>
      </c>
      <c r="C8" s="136">
        <v>1</v>
      </c>
      <c r="D8" s="295">
        <v>1</v>
      </c>
      <c r="E8" s="5"/>
      <c r="F8" s="295"/>
      <c r="G8" s="175"/>
      <c r="H8" s="175"/>
      <c r="I8" s="175"/>
      <c r="J8" s="175"/>
      <c r="K8" s="175"/>
      <c r="L8" s="175"/>
      <c r="M8" s="175"/>
      <c r="N8" s="175"/>
      <c r="O8" s="175"/>
      <c r="P8" s="175"/>
      <c r="Q8" s="175"/>
      <c r="R8" s="175"/>
      <c r="S8" s="136">
        <f t="shared" si="0"/>
        <v>0</v>
      </c>
      <c r="T8" s="136">
        <f t="shared" si="1"/>
        <v>0</v>
      </c>
      <c r="U8" s="177"/>
      <c r="V8" s="177"/>
      <c r="W8" s="243"/>
      <c r="X8" s="243"/>
      <c r="Y8" s="243"/>
      <c r="Z8" s="95"/>
      <c r="AA8" s="2"/>
      <c r="AB8" s="3"/>
      <c r="AC8" s="3"/>
      <c r="AD8" s="186"/>
      <c r="AE8" s="95"/>
      <c r="AF8" s="95"/>
      <c r="AG8" s="136">
        <f t="shared" si="3"/>
        <v>0</v>
      </c>
      <c r="AH8" s="136"/>
      <c r="AI8" s="136"/>
      <c r="AJ8" s="136"/>
      <c r="AK8" s="136">
        <v>1</v>
      </c>
      <c r="AL8" s="95"/>
      <c r="AM8" s="95"/>
      <c r="AN8" s="95"/>
      <c r="AO8" s="95"/>
      <c r="AP8" s="95"/>
      <c r="AQ8" s="95"/>
    </row>
    <row r="9" spans="1:43">
      <c r="A9" s="136">
        <f t="shared" si="2"/>
        <v>4</v>
      </c>
      <c r="B9" s="135" t="str">
        <f>DenStatus!C8</f>
        <v>Cub Scout Handshake</v>
      </c>
      <c r="C9" s="136">
        <v>1</v>
      </c>
      <c r="D9" s="295">
        <v>1</v>
      </c>
      <c r="E9" s="5"/>
      <c r="F9" s="295"/>
      <c r="G9" s="175"/>
      <c r="H9" s="175"/>
      <c r="I9" s="175"/>
      <c r="J9" s="175"/>
      <c r="K9" s="175"/>
      <c r="L9" s="175"/>
      <c r="M9" s="175"/>
      <c r="N9" s="175"/>
      <c r="O9" s="175"/>
      <c r="P9" s="175"/>
      <c r="Q9" s="175"/>
      <c r="R9" s="175"/>
      <c r="S9" s="136">
        <f t="shared" si="0"/>
        <v>0</v>
      </c>
      <c r="T9" s="136">
        <f t="shared" si="1"/>
        <v>0</v>
      </c>
      <c r="U9" s="177"/>
      <c r="V9" s="177"/>
      <c r="W9" s="243"/>
      <c r="X9" s="243"/>
      <c r="Y9" s="243"/>
      <c r="Z9" s="95"/>
      <c r="AA9" s="2"/>
      <c r="AB9" s="3"/>
      <c r="AC9" s="3"/>
      <c r="AD9" s="186"/>
      <c r="AE9" s="95"/>
      <c r="AF9" s="95"/>
      <c r="AG9" s="136">
        <f t="shared" si="3"/>
        <v>0</v>
      </c>
      <c r="AH9" s="136"/>
      <c r="AI9" s="136"/>
      <c r="AJ9" s="136"/>
      <c r="AK9" s="136">
        <v>1</v>
      </c>
      <c r="AL9" s="95"/>
      <c r="AM9" s="95"/>
      <c r="AN9" s="95"/>
      <c r="AO9" s="95"/>
      <c r="AP9" s="95"/>
      <c r="AQ9" s="95"/>
    </row>
    <row r="10" spans="1:43">
      <c r="A10" s="136">
        <f t="shared" si="2"/>
        <v>5</v>
      </c>
      <c r="B10" s="135" t="str">
        <f>DenStatus!C9</f>
        <v>Cub Scout Motto</v>
      </c>
      <c r="C10" s="136">
        <v>1</v>
      </c>
      <c r="D10" s="295">
        <v>1</v>
      </c>
      <c r="E10" s="5"/>
      <c r="F10" s="295"/>
      <c r="G10" s="175"/>
      <c r="H10" s="175"/>
      <c r="I10" s="175"/>
      <c r="J10" s="175"/>
      <c r="K10" s="175"/>
      <c r="L10" s="175"/>
      <c r="M10" s="175"/>
      <c r="N10" s="175"/>
      <c r="O10" s="175"/>
      <c r="P10" s="175"/>
      <c r="Q10" s="175"/>
      <c r="R10" s="175"/>
      <c r="S10" s="136">
        <f t="shared" si="0"/>
        <v>0</v>
      </c>
      <c r="T10" s="136">
        <f t="shared" si="1"/>
        <v>0</v>
      </c>
      <c r="U10" s="177"/>
      <c r="V10" s="177"/>
      <c r="W10" s="243"/>
      <c r="X10" s="243"/>
      <c r="Y10" s="243"/>
      <c r="Z10" s="95"/>
      <c r="AA10" s="2"/>
      <c r="AB10" s="3"/>
      <c r="AC10" s="3"/>
      <c r="AD10" s="186"/>
      <c r="AE10" s="95"/>
      <c r="AF10" s="95"/>
      <c r="AG10" s="136">
        <f t="shared" si="3"/>
        <v>0</v>
      </c>
      <c r="AH10" s="136"/>
      <c r="AI10" s="136"/>
      <c r="AJ10" s="136"/>
      <c r="AK10" s="136">
        <v>1</v>
      </c>
      <c r="AL10" s="95"/>
      <c r="AM10" s="95"/>
      <c r="AN10" s="95"/>
      <c r="AO10" s="95"/>
      <c r="AP10" s="95"/>
      <c r="AQ10" s="95"/>
    </row>
    <row r="11" spans="1:43">
      <c r="A11" s="136">
        <f t="shared" si="2"/>
        <v>6</v>
      </c>
      <c r="B11" s="135" t="str">
        <f>DenStatus!C10</f>
        <v>Cub Scout Salute</v>
      </c>
      <c r="C11" s="136">
        <v>1</v>
      </c>
      <c r="D11" s="295">
        <v>1</v>
      </c>
      <c r="E11" s="5"/>
      <c r="F11" s="295"/>
      <c r="G11" s="175"/>
      <c r="H11" s="175"/>
      <c r="I11" s="175"/>
      <c r="J11" s="175"/>
      <c r="K11" s="175"/>
      <c r="L11" s="175"/>
      <c r="M11" s="175"/>
      <c r="N11" s="175"/>
      <c r="O11" s="175"/>
      <c r="P11" s="175"/>
      <c r="Q11" s="175"/>
      <c r="R11" s="175"/>
      <c r="S11" s="136">
        <f t="shared" si="0"/>
        <v>0</v>
      </c>
      <c r="T11" s="136">
        <f t="shared" si="1"/>
        <v>0</v>
      </c>
      <c r="U11" s="177"/>
      <c r="V11" s="177"/>
      <c r="W11" s="243"/>
      <c r="X11" s="243"/>
      <c r="Y11" s="243"/>
      <c r="Z11" s="95"/>
      <c r="AA11" s="2"/>
      <c r="AB11" s="3"/>
      <c r="AC11" s="3"/>
      <c r="AD11" s="186"/>
      <c r="AE11" s="95"/>
      <c r="AF11" s="95"/>
      <c r="AG11" s="136">
        <f t="shared" si="3"/>
        <v>0</v>
      </c>
      <c r="AH11" s="136"/>
      <c r="AI11" s="136"/>
      <c r="AJ11" s="136"/>
      <c r="AK11" s="136">
        <v>1</v>
      </c>
      <c r="AL11" s="95"/>
      <c r="AM11" s="95"/>
      <c r="AN11" s="95"/>
      <c r="AO11" s="95"/>
      <c r="AP11" s="95"/>
      <c r="AQ11" s="95"/>
    </row>
    <row r="12" spans="1:43" ht="13.5" thickBot="1">
      <c r="A12" s="258">
        <f t="shared" si="2"/>
        <v>7</v>
      </c>
      <c r="B12" s="185" t="str">
        <f>DenStatus!C11</f>
        <v>Child Protection</v>
      </c>
      <c r="C12" s="258">
        <v>1</v>
      </c>
      <c r="D12" s="259">
        <v>1</v>
      </c>
      <c r="E12" s="179"/>
      <c r="F12" s="259"/>
      <c r="G12" s="260"/>
      <c r="H12" s="260"/>
      <c r="I12" s="260"/>
      <c r="J12" s="260"/>
      <c r="K12" s="260"/>
      <c r="L12" s="260"/>
      <c r="M12" s="260"/>
      <c r="N12" s="260"/>
      <c r="O12" s="260"/>
      <c r="P12" s="260"/>
      <c r="Q12" s="260"/>
      <c r="R12" s="260"/>
      <c r="S12" s="258">
        <f t="shared" si="0"/>
        <v>0</v>
      </c>
      <c r="T12" s="258">
        <f t="shared" si="1"/>
        <v>0</v>
      </c>
      <c r="U12" s="261"/>
      <c r="V12" s="261"/>
      <c r="W12" s="243"/>
      <c r="X12" s="243"/>
      <c r="Y12" s="243"/>
      <c r="Z12" s="95"/>
      <c r="AA12" s="2"/>
      <c r="AB12" s="3"/>
      <c r="AC12" s="3"/>
      <c r="AD12" s="186"/>
      <c r="AE12" s="95"/>
      <c r="AF12" s="95"/>
      <c r="AG12" s="136">
        <f t="shared" si="3"/>
        <v>0</v>
      </c>
      <c r="AH12" s="136"/>
      <c r="AI12" s="136"/>
      <c r="AJ12" s="136"/>
      <c r="AK12" s="136">
        <v>1</v>
      </c>
      <c r="AL12" s="95"/>
      <c r="AM12" s="95"/>
      <c r="AN12" s="95"/>
      <c r="AO12" s="95"/>
      <c r="AP12" s="95"/>
      <c r="AQ12" s="95"/>
    </row>
    <row r="13" spans="1:43">
      <c r="A13" s="192"/>
      <c r="B13" s="148" t="s">
        <v>60</v>
      </c>
      <c r="C13" s="149">
        <f>IF(SUM(T6:T12)&gt;=7,"X",0)</f>
        <v>0</v>
      </c>
      <c r="D13" s="223" t="s">
        <v>284</v>
      </c>
      <c r="E13" s="145"/>
      <c r="F13" s="152"/>
      <c r="G13" s="152"/>
      <c r="H13" s="152"/>
      <c r="I13" s="152"/>
      <c r="J13" s="152"/>
      <c r="K13" s="152"/>
      <c r="L13" s="152"/>
      <c r="M13" s="152"/>
      <c r="N13" s="152"/>
      <c r="O13" s="152"/>
      <c r="P13" s="152"/>
      <c r="Q13" s="152"/>
      <c r="R13" s="152"/>
      <c r="S13" s="152"/>
      <c r="T13" s="152"/>
      <c r="U13" s="178"/>
      <c r="V13" s="155"/>
      <c r="W13" s="155"/>
      <c r="X13" s="155"/>
      <c r="Y13" s="155"/>
      <c r="Z13" s="95"/>
      <c r="AA13" s="2"/>
      <c r="AB13" s="3"/>
      <c r="AC13" s="3"/>
      <c r="AD13" s="186"/>
      <c r="AE13" s="95"/>
      <c r="AF13" s="95"/>
      <c r="AG13" s="95"/>
      <c r="AH13" s="95"/>
      <c r="AI13" s="95"/>
      <c r="AJ13" s="95"/>
      <c r="AK13" s="95"/>
      <c r="AL13" s="95"/>
      <c r="AM13" s="95"/>
      <c r="AN13" s="95"/>
      <c r="AO13" s="95"/>
      <c r="AP13" s="95"/>
      <c r="AQ13" s="95"/>
    </row>
    <row r="14" spans="1:43">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2"/>
      <c r="AB14" s="3"/>
      <c r="AC14" s="3"/>
      <c r="AD14" s="186"/>
      <c r="AE14" s="95"/>
      <c r="AF14" s="95"/>
      <c r="AG14" s="104" t="s">
        <v>112</v>
      </c>
      <c r="AH14" s="105"/>
      <c r="AI14" s="105"/>
      <c r="AJ14" s="143"/>
      <c r="AK14" s="144"/>
      <c r="AL14" s="95"/>
      <c r="AM14" s="95"/>
      <c r="AN14" s="95"/>
      <c r="AO14" s="95"/>
      <c r="AP14" s="95"/>
      <c r="AQ14" s="95"/>
    </row>
    <row r="15" spans="1:43">
      <c r="A15" s="96" t="s">
        <v>317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2"/>
      <c r="AB15" s="3"/>
      <c r="AC15" s="3"/>
      <c r="AD15" s="186"/>
      <c r="AE15" s="95"/>
      <c r="AF15" s="95"/>
      <c r="AG15" s="138" t="s">
        <v>26</v>
      </c>
      <c r="AH15" s="143"/>
      <c r="AI15" s="143"/>
      <c r="AJ15" s="143"/>
      <c r="AK15" s="144"/>
      <c r="AL15" s="95"/>
      <c r="AM15" s="95"/>
      <c r="AN15" s="95"/>
      <c r="AO15" s="95"/>
      <c r="AP15" s="95"/>
      <c r="AQ15" s="95"/>
    </row>
    <row r="16" spans="1:43">
      <c r="A16" s="49" t="s">
        <v>54</v>
      </c>
      <c r="B16" s="135"/>
      <c r="C16" s="135" t="s">
        <v>7</v>
      </c>
      <c r="D16" s="135"/>
      <c r="E16" s="138" t="s">
        <v>33</v>
      </c>
      <c r="F16" s="143"/>
      <c r="G16" s="143"/>
      <c r="H16" s="143"/>
      <c r="I16" s="143"/>
      <c r="J16" s="143"/>
      <c r="K16" s="143"/>
      <c r="L16" s="143"/>
      <c r="M16" s="143"/>
      <c r="N16" s="143"/>
      <c r="O16" s="143"/>
      <c r="P16" s="143"/>
      <c r="Q16" s="143"/>
      <c r="R16" s="143"/>
      <c r="S16" s="365" t="s">
        <v>57</v>
      </c>
      <c r="T16" s="366"/>
      <c r="U16" s="366"/>
      <c r="V16" s="367"/>
      <c r="W16" s="242"/>
      <c r="X16" s="242"/>
      <c r="Y16" s="242"/>
      <c r="Z16" s="95"/>
      <c r="AA16" s="2"/>
      <c r="AB16" s="3"/>
      <c r="AC16" s="3"/>
      <c r="AD16" s="186"/>
      <c r="AE16" s="95"/>
      <c r="AF16" s="95"/>
      <c r="AG16" s="157" t="s">
        <v>34</v>
      </c>
      <c r="AH16" s="119" t="s">
        <v>48</v>
      </c>
      <c r="AI16" s="119" t="s">
        <v>165</v>
      </c>
      <c r="AJ16" s="119" t="s">
        <v>211</v>
      </c>
      <c r="AK16" s="157" t="s">
        <v>1</v>
      </c>
      <c r="AL16" s="95"/>
      <c r="AM16" s="95"/>
      <c r="AN16" s="95"/>
      <c r="AO16" s="95"/>
      <c r="AP16" s="95"/>
      <c r="AQ16" s="95"/>
    </row>
    <row r="17" spans="1:43">
      <c r="A17" s="136" t="s">
        <v>43</v>
      </c>
      <c r="B17" s="135" t="s">
        <v>40</v>
      </c>
      <c r="C17" s="136" t="s">
        <v>46</v>
      </c>
      <c r="D17" s="136" t="s">
        <v>16</v>
      </c>
      <c r="E17" s="295"/>
      <c r="F17" s="175"/>
      <c r="G17" s="175"/>
      <c r="H17" s="175"/>
      <c r="I17" s="175"/>
      <c r="J17" s="175"/>
      <c r="K17" s="175"/>
      <c r="L17" s="175"/>
      <c r="M17" s="175"/>
      <c r="N17" s="175"/>
      <c r="O17" s="175"/>
      <c r="P17" s="175"/>
      <c r="Q17" s="175"/>
      <c r="R17" s="175"/>
      <c r="S17" s="149" t="s">
        <v>2</v>
      </c>
      <c r="T17" s="149" t="s">
        <v>31</v>
      </c>
      <c r="U17" s="149" t="s">
        <v>24</v>
      </c>
      <c r="V17" s="50" t="s">
        <v>66</v>
      </c>
      <c r="W17" s="55"/>
      <c r="X17" s="55"/>
      <c r="Y17" s="55"/>
      <c r="Z17" s="95"/>
      <c r="AA17" s="2"/>
      <c r="AB17" s="3"/>
      <c r="AC17" s="3"/>
      <c r="AD17" s="186"/>
      <c r="AE17" s="95"/>
      <c r="AF17" s="95"/>
      <c r="AG17" s="251" t="s">
        <v>49</v>
      </c>
      <c r="AH17" s="148" t="s">
        <v>49</v>
      </c>
      <c r="AI17" s="148" t="s">
        <v>49</v>
      </c>
      <c r="AJ17" s="251" t="s">
        <v>49</v>
      </c>
      <c r="AK17" s="251" t="s">
        <v>50</v>
      </c>
      <c r="AL17" s="95"/>
      <c r="AM17" s="95"/>
      <c r="AN17" s="95"/>
      <c r="AO17" s="95"/>
      <c r="AP17" s="95"/>
      <c r="AQ17" s="95"/>
    </row>
    <row r="18" spans="1:43">
      <c r="A18" s="357">
        <v>1</v>
      </c>
      <c r="B18" s="400" t="str">
        <f>DenStatus!C15</f>
        <v>Cast Iron Chef</v>
      </c>
      <c r="C18" s="357">
        <v>2</v>
      </c>
      <c r="D18" s="357">
        <v>3</v>
      </c>
      <c r="E18" s="136">
        <v>1</v>
      </c>
      <c r="F18" s="136">
        <v>2</v>
      </c>
      <c r="G18" s="136">
        <v>3</v>
      </c>
      <c r="H18" s="203"/>
      <c r="I18" s="203"/>
      <c r="J18" s="203"/>
      <c r="K18" s="203"/>
      <c r="L18" s="203"/>
      <c r="M18" s="203"/>
      <c r="N18" s="203"/>
      <c r="O18" s="203"/>
      <c r="P18" s="203"/>
      <c r="Q18" s="203"/>
      <c r="R18" s="203"/>
      <c r="S18" s="357">
        <f>COUNTA(E19:R19)</f>
        <v>0</v>
      </c>
      <c r="T18" s="357">
        <f>IF(SUM(AG18:AJ19)&gt;=AK18,1,0)</f>
        <v>0</v>
      </c>
      <c r="U18" s="377"/>
      <c r="V18" s="377"/>
      <c r="W18" s="244"/>
      <c r="X18" s="244"/>
      <c r="Y18" s="244"/>
      <c r="Z18" s="95"/>
      <c r="AA18" s="2"/>
      <c r="AB18" s="3"/>
      <c r="AC18" s="3"/>
      <c r="AD18" s="186"/>
      <c r="AE18" s="95"/>
      <c r="AF18" s="95"/>
      <c r="AG18" s="357">
        <f>IF(COUNTA(E19:F19)&gt;=2,1,0)</f>
        <v>0</v>
      </c>
      <c r="AH18" s="357"/>
      <c r="AI18" s="357"/>
      <c r="AJ18" s="357"/>
      <c r="AK18" s="357">
        <v>1</v>
      </c>
      <c r="AL18" s="95"/>
      <c r="AM18" s="95"/>
      <c r="AN18" s="95"/>
      <c r="AO18" s="95"/>
      <c r="AP18" s="95"/>
      <c r="AQ18" s="95"/>
    </row>
    <row r="19" spans="1:43" ht="13.5" thickBot="1">
      <c r="A19" s="394"/>
      <c r="B19" s="396"/>
      <c r="C19" s="394"/>
      <c r="D19" s="356"/>
      <c r="E19" s="179"/>
      <c r="F19" s="179"/>
      <c r="G19" s="179"/>
      <c r="H19" s="210"/>
      <c r="I19" s="210"/>
      <c r="J19" s="210"/>
      <c r="K19" s="210"/>
      <c r="L19" s="210"/>
      <c r="M19" s="210"/>
      <c r="N19" s="197"/>
      <c r="O19" s="197"/>
      <c r="P19" s="197"/>
      <c r="Q19" s="197"/>
      <c r="R19" s="197"/>
      <c r="S19" s="356"/>
      <c r="T19" s="356"/>
      <c r="U19" s="376"/>
      <c r="V19" s="376"/>
      <c r="W19" s="244"/>
      <c r="X19" s="244"/>
      <c r="Y19" s="244"/>
      <c r="Z19" s="95"/>
      <c r="AA19" s="2"/>
      <c r="AB19" s="3"/>
      <c r="AC19" s="3"/>
      <c r="AD19" s="186"/>
      <c r="AE19" s="95"/>
      <c r="AF19" s="95"/>
      <c r="AG19" s="343"/>
      <c r="AH19" s="343"/>
      <c r="AI19" s="343"/>
      <c r="AJ19" s="343"/>
      <c r="AK19" s="343"/>
      <c r="AL19" s="95"/>
      <c r="AM19" s="95"/>
      <c r="AN19" s="95"/>
      <c r="AO19" s="95"/>
      <c r="AP19" s="95"/>
      <c r="AQ19" s="95"/>
    </row>
    <row r="20" spans="1:43">
      <c r="A20" s="360">
        <f>A18+1</f>
        <v>2</v>
      </c>
      <c r="B20" s="390" t="str">
        <f>DenStatus!C16</f>
        <v>Duty to God &amp; You</v>
      </c>
      <c r="C20" s="342">
        <v>3</v>
      </c>
      <c r="D20" s="360">
        <v>4</v>
      </c>
      <c r="E20" s="180">
        <v>1</v>
      </c>
      <c r="F20" s="180">
        <v>2</v>
      </c>
      <c r="G20" s="180">
        <v>3</v>
      </c>
      <c r="H20" s="180">
        <v>4</v>
      </c>
      <c r="I20" s="200"/>
      <c r="J20" s="201"/>
      <c r="K20" s="201"/>
      <c r="L20" s="201"/>
      <c r="M20" s="201"/>
      <c r="N20" s="199"/>
      <c r="O20" s="199"/>
      <c r="P20" s="199"/>
      <c r="Q20" s="199"/>
      <c r="R20" s="199"/>
      <c r="S20" s="360">
        <f>COUNTA(E21:R21)</f>
        <v>0</v>
      </c>
      <c r="T20" s="360">
        <f>IF(SUM(AG20:AJ21)&gt;=AK20,1,0)</f>
        <v>0</v>
      </c>
      <c r="U20" s="375"/>
      <c r="V20" s="375"/>
      <c r="W20" s="244"/>
      <c r="X20" s="244"/>
      <c r="Y20" s="244"/>
      <c r="Z20" s="95"/>
      <c r="AA20" s="2"/>
      <c r="AB20" s="3"/>
      <c r="AC20" s="3"/>
      <c r="AD20" s="186"/>
      <c r="AE20" s="95"/>
      <c r="AF20" s="95"/>
      <c r="AG20" s="360">
        <f>IF(COUNTA(E21)&gt;=1,1,0)</f>
        <v>0</v>
      </c>
      <c r="AH20" s="360">
        <f>IF(COUNTA(F21:H21)&gt;=2,1,0)</f>
        <v>0</v>
      </c>
      <c r="AI20" s="360"/>
      <c r="AJ20" s="360"/>
      <c r="AK20" s="360">
        <v>2</v>
      </c>
      <c r="AL20" s="95"/>
      <c r="AM20" s="95"/>
      <c r="AN20" s="95"/>
      <c r="AO20" s="95"/>
      <c r="AP20" s="95"/>
      <c r="AQ20" s="95"/>
    </row>
    <row r="21" spans="1:43" ht="13.5" thickBot="1">
      <c r="A21" s="394"/>
      <c r="B21" s="396"/>
      <c r="C21" s="394"/>
      <c r="D21" s="356"/>
      <c r="E21" s="179"/>
      <c r="F21" s="179"/>
      <c r="G21" s="179"/>
      <c r="H21" s="179"/>
      <c r="I21" s="196"/>
      <c r="J21" s="197"/>
      <c r="K21" s="197"/>
      <c r="L21" s="197"/>
      <c r="M21" s="197"/>
      <c r="N21" s="197"/>
      <c r="O21" s="197"/>
      <c r="P21" s="197"/>
      <c r="Q21" s="197"/>
      <c r="R21" s="197"/>
      <c r="S21" s="394"/>
      <c r="T21" s="394"/>
      <c r="U21" s="376"/>
      <c r="V21" s="376"/>
      <c r="W21" s="244"/>
      <c r="X21" s="244"/>
      <c r="Y21" s="244"/>
      <c r="Z21" s="95"/>
      <c r="AA21" s="2"/>
      <c r="AB21" s="3"/>
      <c r="AC21" s="3"/>
      <c r="AD21" s="186"/>
      <c r="AE21" s="95"/>
      <c r="AF21" s="95"/>
      <c r="AG21" s="343"/>
      <c r="AH21" s="343"/>
      <c r="AI21" s="343"/>
      <c r="AJ21" s="343"/>
      <c r="AK21" s="343"/>
      <c r="AL21" s="95"/>
      <c r="AM21" s="95"/>
      <c r="AN21" s="95"/>
      <c r="AO21" s="95"/>
      <c r="AP21" s="95"/>
      <c r="AQ21" s="95"/>
    </row>
    <row r="22" spans="1:43">
      <c r="A22" s="360">
        <f>A20+1</f>
        <v>3</v>
      </c>
      <c r="B22" s="390" t="str">
        <f>DenStatus!C17</f>
        <v>First Responder</v>
      </c>
      <c r="C22" s="392" t="s">
        <v>318</v>
      </c>
      <c r="D22" s="360">
        <v>16</v>
      </c>
      <c r="E22" s="180">
        <v>1</v>
      </c>
      <c r="F22" s="180" t="s">
        <v>150</v>
      </c>
      <c r="G22" s="180" t="s">
        <v>151</v>
      </c>
      <c r="H22" s="180" t="s">
        <v>152</v>
      </c>
      <c r="I22" s="180" t="s">
        <v>153</v>
      </c>
      <c r="J22" s="182" t="s">
        <v>172</v>
      </c>
      <c r="K22" s="182">
        <v>3</v>
      </c>
      <c r="L22" s="182">
        <v>4</v>
      </c>
      <c r="M22" s="182" t="s">
        <v>200</v>
      </c>
      <c r="N22" s="182" t="s">
        <v>201</v>
      </c>
      <c r="O22" s="182" t="s">
        <v>202</v>
      </c>
      <c r="P22" s="182" t="s">
        <v>203</v>
      </c>
      <c r="Q22" s="182" t="s">
        <v>204</v>
      </c>
      <c r="R22" s="182" t="s">
        <v>205</v>
      </c>
      <c r="S22" s="360">
        <f>SUM(COUNTA(E23:R23)+COUNTA(E25:R25))</f>
        <v>0</v>
      </c>
      <c r="T22" s="360">
        <f>IF(AG22&gt;=1,(IF(SUM(AH22:AJ25)&gt;=5,1,0)),0)</f>
        <v>0</v>
      </c>
      <c r="U22" s="340"/>
      <c r="V22" s="375"/>
      <c r="W22" s="244"/>
      <c r="X22" s="244"/>
      <c r="Y22" s="244"/>
      <c r="Z22" s="95"/>
      <c r="AA22" s="2"/>
      <c r="AB22" s="3"/>
      <c r="AC22" s="3"/>
      <c r="AD22" s="186"/>
      <c r="AE22" s="95"/>
      <c r="AF22" s="95"/>
      <c r="AG22" s="360">
        <f>IF(COUNTA(E23)&gt;=1,1,0)</f>
        <v>0</v>
      </c>
      <c r="AH22" s="360">
        <f>IF(COUNTA(F23:J23)&gt;=5,1,0)</f>
        <v>0</v>
      </c>
      <c r="AI22" s="360">
        <f>COUNTA(K23:L23)+COUNTA(H25:J25)</f>
        <v>0</v>
      </c>
      <c r="AJ22" s="360">
        <f>IF((COUNTA(M23:R23)+COUNTA(E25:G25))&gt;=5,1,0)</f>
        <v>0</v>
      </c>
      <c r="AK22" s="360">
        <v>6</v>
      </c>
      <c r="AL22" s="95"/>
      <c r="AM22" s="95"/>
      <c r="AN22" s="95"/>
      <c r="AO22" s="95"/>
      <c r="AP22" s="95"/>
      <c r="AQ22" s="95"/>
    </row>
    <row r="23" spans="1:43" ht="13.5" thickBot="1">
      <c r="A23" s="389"/>
      <c r="B23" s="391"/>
      <c r="C23" s="389"/>
      <c r="D23" s="344"/>
      <c r="E23" s="179"/>
      <c r="F23" s="179"/>
      <c r="G23" s="179"/>
      <c r="H23" s="179"/>
      <c r="I23" s="179"/>
      <c r="J23" s="179"/>
      <c r="K23" s="179"/>
      <c r="L23" s="179"/>
      <c r="M23" s="179"/>
      <c r="N23" s="179"/>
      <c r="O23" s="179"/>
      <c r="P23" s="179"/>
      <c r="Q23" s="179"/>
      <c r="R23" s="179"/>
      <c r="S23" s="389"/>
      <c r="T23" s="389"/>
      <c r="U23" s="393"/>
      <c r="V23" s="393"/>
      <c r="W23" s="244"/>
      <c r="X23" s="244"/>
      <c r="Y23" s="244"/>
      <c r="Z23" s="95"/>
      <c r="AA23" s="2"/>
      <c r="AB23" s="3"/>
      <c r="AC23" s="3"/>
      <c r="AD23" s="186"/>
      <c r="AE23" s="95"/>
      <c r="AF23" s="95"/>
      <c r="AG23" s="328"/>
      <c r="AH23" s="328"/>
      <c r="AI23" s="328"/>
      <c r="AJ23" s="328"/>
      <c r="AK23" s="328"/>
      <c r="AL23" s="95"/>
      <c r="AM23" s="95"/>
      <c r="AN23" s="95"/>
      <c r="AO23" s="95"/>
      <c r="AP23" s="95"/>
      <c r="AQ23" s="95"/>
    </row>
    <row r="24" spans="1:43">
      <c r="A24" s="344"/>
      <c r="B24" s="346"/>
      <c r="C24" s="344"/>
      <c r="D24" s="344"/>
      <c r="E24" s="53" t="s">
        <v>206</v>
      </c>
      <c r="F24" s="53" t="s">
        <v>207</v>
      </c>
      <c r="G24" s="53" t="s">
        <v>208</v>
      </c>
      <c r="H24" s="53">
        <v>6</v>
      </c>
      <c r="I24" s="53">
        <v>7</v>
      </c>
      <c r="J24" s="53">
        <v>8</v>
      </c>
      <c r="K24" s="201"/>
      <c r="L24" s="201"/>
      <c r="M24" s="201"/>
      <c r="N24" s="201"/>
      <c r="O24" s="201"/>
      <c r="P24" s="201"/>
      <c r="Q24" s="201"/>
      <c r="R24" s="55"/>
      <c r="S24" s="344"/>
      <c r="T24" s="344"/>
      <c r="U24" s="328"/>
      <c r="V24" s="328"/>
      <c r="W24" s="245"/>
      <c r="X24" s="245"/>
      <c r="Y24" s="245"/>
      <c r="Z24" s="95"/>
      <c r="AA24" s="2"/>
      <c r="AB24" s="3"/>
      <c r="AC24" s="3"/>
      <c r="AD24" s="186"/>
      <c r="AE24" s="95"/>
      <c r="AF24" s="95"/>
      <c r="AG24" s="328"/>
      <c r="AH24" s="328"/>
      <c r="AI24" s="328"/>
      <c r="AJ24" s="328"/>
      <c r="AK24" s="328"/>
      <c r="AL24" s="95"/>
      <c r="AM24" s="95"/>
      <c r="AN24" s="95"/>
      <c r="AO24" s="95"/>
      <c r="AP24" s="95"/>
      <c r="AQ24" s="95"/>
    </row>
    <row r="25" spans="1:43" ht="13.5" thickBot="1">
      <c r="A25" s="356"/>
      <c r="B25" s="387"/>
      <c r="C25" s="356"/>
      <c r="D25" s="356"/>
      <c r="E25" s="179"/>
      <c r="F25" s="179"/>
      <c r="G25" s="179"/>
      <c r="H25" s="179"/>
      <c r="I25" s="179"/>
      <c r="J25" s="179"/>
      <c r="K25" s="210"/>
      <c r="L25" s="210"/>
      <c r="M25" s="210"/>
      <c r="N25" s="210"/>
      <c r="O25" s="210"/>
      <c r="P25" s="210"/>
      <c r="Q25" s="210"/>
      <c r="R25" s="55"/>
      <c r="S25" s="356"/>
      <c r="T25" s="356"/>
      <c r="U25" s="343"/>
      <c r="V25" s="343"/>
      <c r="W25" s="245"/>
      <c r="X25" s="245"/>
      <c r="Y25" s="245"/>
      <c r="Z25" s="95"/>
      <c r="AA25" s="2"/>
      <c r="AB25" s="3"/>
      <c r="AC25" s="3"/>
      <c r="AD25" s="186"/>
      <c r="AE25" s="95"/>
      <c r="AF25" s="95"/>
      <c r="AG25" s="343"/>
      <c r="AH25" s="343"/>
      <c r="AI25" s="343"/>
      <c r="AJ25" s="343"/>
      <c r="AK25" s="343"/>
      <c r="AL25" s="95"/>
      <c r="AM25" s="95"/>
      <c r="AN25" s="95"/>
      <c r="AO25" s="95"/>
      <c r="AP25" s="95"/>
      <c r="AQ25" s="95"/>
    </row>
    <row r="26" spans="1:43" ht="12.75" customHeight="1">
      <c r="A26" s="360">
        <f>A22+1</f>
        <v>4</v>
      </c>
      <c r="B26" s="401" t="str">
        <f>DenStatus!C18</f>
        <v>Stronger, Faster, Higher</v>
      </c>
      <c r="C26" s="360">
        <v>9</v>
      </c>
      <c r="D26" s="360">
        <v>11</v>
      </c>
      <c r="E26" s="180">
        <v>1</v>
      </c>
      <c r="F26" s="180" t="s">
        <v>150</v>
      </c>
      <c r="G26" s="180" t="s">
        <v>151</v>
      </c>
      <c r="H26" s="180" t="s">
        <v>152</v>
      </c>
      <c r="I26" s="180" t="s">
        <v>153</v>
      </c>
      <c r="J26" s="180" t="s">
        <v>172</v>
      </c>
      <c r="K26" s="182" t="s">
        <v>173</v>
      </c>
      <c r="L26" s="182">
        <v>3</v>
      </c>
      <c r="M26" s="182">
        <v>4</v>
      </c>
      <c r="N26" s="182">
        <v>5</v>
      </c>
      <c r="O26" s="182">
        <v>6</v>
      </c>
      <c r="P26" s="201"/>
      <c r="Q26" s="201"/>
      <c r="R26" s="201"/>
      <c r="S26" s="360">
        <f>COUNTA(E27:R27)</f>
        <v>0</v>
      </c>
      <c r="T26" s="360">
        <f>IF(SUM(AG26:AJ27)&gt;=AK26,1,0)</f>
        <v>0</v>
      </c>
      <c r="U26" s="375"/>
      <c r="V26" s="375"/>
      <c r="W26" s="244"/>
      <c r="X26" s="244"/>
      <c r="Y26" s="244"/>
      <c r="Z26" s="95"/>
      <c r="AA26" s="2"/>
      <c r="AB26" s="3"/>
      <c r="AC26" s="3"/>
      <c r="AD26" s="186"/>
      <c r="AE26" s="95"/>
      <c r="AF26" s="95"/>
      <c r="AG26" s="360">
        <f>IF(COUNTA(E27:L27)&gt;=8,1,0)</f>
        <v>0</v>
      </c>
      <c r="AH26" s="360">
        <f>IF(COUNTA(M27:O27)&gt;=1,1,0)</f>
        <v>0</v>
      </c>
      <c r="AI26" s="360"/>
      <c r="AJ26" s="360"/>
      <c r="AK26" s="360">
        <v>2</v>
      </c>
      <c r="AL26" s="95"/>
      <c r="AM26" s="95"/>
      <c r="AN26" s="95"/>
      <c r="AO26" s="95"/>
      <c r="AP26" s="95"/>
      <c r="AQ26" s="95"/>
    </row>
    <row r="27" spans="1:43" ht="13.5" thickBot="1">
      <c r="A27" s="356"/>
      <c r="B27" s="387"/>
      <c r="C27" s="356"/>
      <c r="D27" s="356"/>
      <c r="E27" s="183"/>
      <c r="F27" s="183"/>
      <c r="G27" s="183"/>
      <c r="H27" s="183"/>
      <c r="I27" s="183"/>
      <c r="J27" s="183"/>
      <c r="K27" s="183"/>
      <c r="L27" s="183"/>
      <c r="M27" s="183"/>
      <c r="N27" s="183"/>
      <c r="O27" s="183"/>
      <c r="P27" s="205"/>
      <c r="Q27" s="205"/>
      <c r="R27" s="205"/>
      <c r="S27" s="356"/>
      <c r="T27" s="356"/>
      <c r="U27" s="376"/>
      <c r="V27" s="376"/>
      <c r="W27" s="244"/>
      <c r="X27" s="244"/>
      <c r="Y27" s="244"/>
      <c r="Z27" s="95"/>
      <c r="AA27" s="2"/>
      <c r="AB27" s="3"/>
      <c r="AC27" s="3"/>
      <c r="AD27" s="186"/>
      <c r="AE27" s="95"/>
      <c r="AF27" s="95"/>
      <c r="AG27" s="343"/>
      <c r="AH27" s="343"/>
      <c r="AI27" s="343"/>
      <c r="AJ27" s="343"/>
      <c r="AK27" s="343"/>
      <c r="AL27" s="95"/>
      <c r="AM27" s="95"/>
      <c r="AN27" s="95"/>
      <c r="AO27" s="95"/>
      <c r="AP27" s="95"/>
      <c r="AQ27" s="95"/>
    </row>
    <row r="28" spans="1:43">
      <c r="A28" s="360">
        <f>A26+1</f>
        <v>5</v>
      </c>
      <c r="B28" s="390" t="str">
        <f>DenStatus!C19</f>
        <v>Webelos Walkabout</v>
      </c>
      <c r="C28" s="360">
        <v>5</v>
      </c>
      <c r="D28" s="360">
        <v>6</v>
      </c>
      <c r="E28" s="263">
        <v>1</v>
      </c>
      <c r="F28" s="263">
        <v>2</v>
      </c>
      <c r="G28" s="263">
        <v>3</v>
      </c>
      <c r="H28" s="263">
        <v>4</v>
      </c>
      <c r="I28" s="263">
        <v>5</v>
      </c>
      <c r="J28" s="263">
        <v>6</v>
      </c>
      <c r="K28" s="296"/>
      <c r="L28" s="207"/>
      <c r="M28" s="207"/>
      <c r="N28" s="207"/>
      <c r="O28" s="207"/>
      <c r="P28" s="207"/>
      <c r="Q28" s="207"/>
      <c r="R28" s="207"/>
      <c r="S28" s="360">
        <f>COUNTA(E29:R29)</f>
        <v>0</v>
      </c>
      <c r="T28" s="360">
        <f>IF(SUM(AG28:AJ29)&gt;=AK28,1,0)</f>
        <v>0</v>
      </c>
      <c r="U28" s="375"/>
      <c r="V28" s="375"/>
      <c r="W28" s="244"/>
      <c r="X28" s="244"/>
      <c r="Y28" s="244"/>
      <c r="Z28" s="95"/>
      <c r="AA28" s="2"/>
      <c r="AB28" s="3"/>
      <c r="AC28" s="3"/>
      <c r="AD28" s="186"/>
      <c r="AE28" s="95"/>
      <c r="AF28" s="95"/>
      <c r="AG28" s="360">
        <f>IF(COUNTA(E29:H29)&gt;=4,1,0)</f>
        <v>0</v>
      </c>
      <c r="AH28" s="360">
        <f>IF(COUNTA(I29:J29)&gt;=1,1,0)</f>
        <v>0</v>
      </c>
      <c r="AI28" s="360"/>
      <c r="AJ28" s="360"/>
      <c r="AK28" s="360">
        <v>2</v>
      </c>
      <c r="AL28" s="95"/>
      <c r="AM28" s="95"/>
      <c r="AN28" s="95"/>
      <c r="AO28" s="95"/>
      <c r="AP28" s="95"/>
      <c r="AQ28" s="95"/>
    </row>
    <row r="29" spans="1:43" ht="13.5" thickBot="1">
      <c r="A29" s="356"/>
      <c r="B29" s="387"/>
      <c r="C29" s="356"/>
      <c r="D29" s="356"/>
      <c r="E29" s="183"/>
      <c r="F29" s="183"/>
      <c r="G29" s="183"/>
      <c r="H29" s="183"/>
      <c r="I29" s="183"/>
      <c r="J29" s="183"/>
      <c r="K29" s="196"/>
      <c r="L29" s="197"/>
      <c r="M29" s="197"/>
      <c r="N29" s="197"/>
      <c r="O29" s="197"/>
      <c r="P29" s="197"/>
      <c r="Q29" s="197"/>
      <c r="R29" s="197"/>
      <c r="S29" s="356"/>
      <c r="T29" s="356"/>
      <c r="U29" s="376"/>
      <c r="V29" s="376"/>
      <c r="W29" s="244"/>
      <c r="X29" s="244"/>
      <c r="Y29" s="244"/>
      <c r="Z29" s="95"/>
      <c r="AA29" s="4"/>
      <c r="AB29" s="3"/>
      <c r="AC29" s="3"/>
      <c r="AD29" s="186"/>
      <c r="AE29" s="95"/>
      <c r="AF29" s="95"/>
      <c r="AG29" s="343"/>
      <c r="AH29" s="343"/>
      <c r="AI29" s="343"/>
      <c r="AJ29" s="343"/>
      <c r="AK29" s="343"/>
      <c r="AL29" s="95"/>
      <c r="AM29" s="95"/>
      <c r="AN29" s="95"/>
      <c r="AO29" s="95"/>
      <c r="AP29" s="95"/>
      <c r="AQ29" s="95"/>
    </row>
    <row r="30" spans="1:43">
      <c r="A30" s="184"/>
      <c r="B30" s="262" t="s">
        <v>236</v>
      </c>
      <c r="C30" s="149">
        <f>IF(SUM(T18:T29)&gt;=5,"X",0)</f>
        <v>0</v>
      </c>
      <c r="D30" s="223" t="s">
        <v>284</v>
      </c>
      <c r="E30" s="152"/>
      <c r="F30" s="152"/>
      <c r="G30" s="152"/>
      <c r="H30" s="152"/>
      <c r="I30" s="152"/>
      <c r="J30" s="152"/>
      <c r="K30" s="152"/>
      <c r="L30" s="152"/>
      <c r="M30" s="152"/>
      <c r="N30" s="152"/>
      <c r="O30" s="152"/>
      <c r="P30" s="152"/>
      <c r="Q30" s="152"/>
      <c r="R30" s="152"/>
      <c r="S30" s="152"/>
      <c r="T30" s="152"/>
      <c r="U30" s="176"/>
      <c r="V30" s="155"/>
      <c r="W30" s="155"/>
      <c r="X30" s="155"/>
      <c r="Y30" s="155"/>
      <c r="Z30" s="95"/>
      <c r="AA30" s="2"/>
      <c r="AB30" s="3"/>
      <c r="AC30" s="3"/>
      <c r="AD30" s="186"/>
      <c r="AE30" s="95"/>
      <c r="AF30" s="95"/>
      <c r="AG30" s="95"/>
      <c r="AH30" s="95"/>
      <c r="AI30" s="95"/>
      <c r="AJ30" s="95"/>
      <c r="AK30" s="95"/>
      <c r="AL30" s="95"/>
      <c r="AM30" s="95"/>
      <c r="AN30" s="95"/>
      <c r="AO30" s="95"/>
      <c r="AP30" s="95"/>
      <c r="AQ30" s="95"/>
    </row>
    <row r="31" spans="1:43">
      <c r="A31" s="95"/>
      <c r="B31" s="106"/>
      <c r="C31" s="152"/>
      <c r="D31" s="145"/>
      <c r="E31" s="145"/>
      <c r="F31" s="145"/>
      <c r="G31" s="145"/>
      <c r="H31" s="145"/>
      <c r="I31" s="145"/>
      <c r="J31" s="145"/>
      <c r="K31" s="145"/>
      <c r="L31" s="145"/>
      <c r="M31" s="145"/>
      <c r="N31" s="145"/>
      <c r="O31" s="145"/>
      <c r="P31" s="145"/>
      <c r="Q31" s="145"/>
      <c r="R31" s="145"/>
      <c r="S31" s="95"/>
      <c r="T31" s="95"/>
      <c r="U31" s="95"/>
      <c r="V31" s="95"/>
      <c r="W31" s="95"/>
      <c r="X31" s="95"/>
      <c r="Y31" s="95"/>
      <c r="Z31" s="95"/>
      <c r="AA31" s="2"/>
      <c r="AB31" s="3"/>
      <c r="AC31" s="3"/>
      <c r="AD31" s="186"/>
      <c r="AE31" s="95"/>
      <c r="AF31" s="95"/>
      <c r="AG31" s="253" t="s">
        <v>215</v>
      </c>
      <c r="AH31" s="309"/>
      <c r="AI31" s="309"/>
      <c r="AJ31" s="305"/>
      <c r="AK31" s="306"/>
      <c r="AL31" s="95"/>
      <c r="AM31" s="95"/>
      <c r="AN31" s="95"/>
      <c r="AO31" s="95"/>
      <c r="AP31" s="95"/>
      <c r="AQ31" s="95"/>
    </row>
    <row r="32" spans="1:43">
      <c r="A32" s="102" t="s">
        <v>110</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2"/>
      <c r="AB32" s="3"/>
      <c r="AC32" s="3"/>
      <c r="AD32" s="186"/>
      <c r="AE32" s="95"/>
      <c r="AF32" s="95"/>
      <c r="AG32" s="184" t="s">
        <v>26</v>
      </c>
      <c r="AH32" s="307"/>
      <c r="AI32" s="307"/>
      <c r="AJ32" s="307"/>
      <c r="AK32" s="308"/>
      <c r="AL32" s="95"/>
      <c r="AM32" s="95"/>
      <c r="AN32" s="95"/>
      <c r="AO32" s="95"/>
      <c r="AP32" s="95"/>
      <c r="AQ32" s="95"/>
    </row>
    <row r="33" spans="1:43">
      <c r="A33" s="135" t="s">
        <v>5</v>
      </c>
      <c r="B33" s="135"/>
      <c r="C33" s="135" t="s">
        <v>7</v>
      </c>
      <c r="D33" s="135"/>
      <c r="E33" s="174" t="s">
        <v>33</v>
      </c>
      <c r="F33" s="143"/>
      <c r="G33" s="143"/>
      <c r="H33" s="143"/>
      <c r="I33" s="143"/>
      <c r="J33" s="143"/>
      <c r="K33" s="143"/>
      <c r="L33" s="143"/>
      <c r="M33" s="143"/>
      <c r="N33" s="143"/>
      <c r="O33" s="143"/>
      <c r="P33" s="143"/>
      <c r="Q33" s="143"/>
      <c r="R33" s="143"/>
      <c r="S33" s="406" t="s">
        <v>4</v>
      </c>
      <c r="T33" s="366"/>
      <c r="U33" s="366"/>
      <c r="V33" s="367"/>
      <c r="W33" s="242"/>
      <c r="X33" s="242"/>
      <c r="Y33" s="242"/>
      <c r="Z33" s="95"/>
      <c r="AA33" s="4"/>
      <c r="AB33" s="3"/>
      <c r="AC33" s="3"/>
      <c r="AD33" s="186"/>
      <c r="AE33" s="95"/>
      <c r="AF33" s="95"/>
      <c r="AG33" s="157" t="s">
        <v>34</v>
      </c>
      <c r="AH33" s="119" t="s">
        <v>48</v>
      </c>
      <c r="AI33" s="119" t="s">
        <v>165</v>
      </c>
      <c r="AJ33" s="119" t="s">
        <v>211</v>
      </c>
      <c r="AK33" s="157" t="s">
        <v>1</v>
      </c>
      <c r="AL33" s="95"/>
      <c r="AM33" s="95"/>
      <c r="AN33" s="95"/>
      <c r="AO33" s="95"/>
      <c r="AP33" s="95"/>
      <c r="AQ33" s="95"/>
    </row>
    <row r="34" spans="1:43">
      <c r="A34" s="136" t="s">
        <v>43</v>
      </c>
      <c r="B34" s="135" t="s">
        <v>40</v>
      </c>
      <c r="C34" s="136" t="s">
        <v>46</v>
      </c>
      <c r="D34" s="146" t="s">
        <v>16</v>
      </c>
      <c r="E34" s="154">
        <v>1</v>
      </c>
      <c r="F34" s="295"/>
      <c r="G34" s="175"/>
      <c r="H34" s="175"/>
      <c r="I34" s="175"/>
      <c r="J34" s="175"/>
      <c r="K34" s="175"/>
      <c r="L34" s="175"/>
      <c r="M34" s="175"/>
      <c r="N34" s="175"/>
      <c r="O34" s="175"/>
      <c r="P34" s="175"/>
      <c r="Q34" s="175"/>
      <c r="R34" s="175"/>
      <c r="S34" s="136" t="s">
        <v>2</v>
      </c>
      <c r="T34" s="136" t="s">
        <v>31</v>
      </c>
      <c r="U34" s="136" t="s">
        <v>24</v>
      </c>
      <c r="V34" s="50" t="s">
        <v>66</v>
      </c>
      <c r="W34" s="55"/>
      <c r="X34" s="55"/>
      <c r="Y34" s="55"/>
      <c r="Z34" s="95"/>
      <c r="AA34" s="4"/>
      <c r="AB34" s="3"/>
      <c r="AC34" s="3"/>
      <c r="AD34" s="186"/>
      <c r="AE34" s="95"/>
      <c r="AF34" s="95"/>
      <c r="AG34" s="251" t="s">
        <v>49</v>
      </c>
      <c r="AH34" s="148" t="s">
        <v>49</v>
      </c>
      <c r="AI34" s="148" t="s">
        <v>49</v>
      </c>
      <c r="AJ34" s="251" t="s">
        <v>49</v>
      </c>
      <c r="AK34" s="251" t="s">
        <v>50</v>
      </c>
      <c r="AL34" s="95"/>
      <c r="AM34" s="95"/>
      <c r="AN34" s="95"/>
      <c r="AO34" s="95"/>
      <c r="AP34" s="95"/>
      <c r="AQ34" s="95"/>
    </row>
    <row r="35" spans="1:43" ht="25.5">
      <c r="A35" s="137">
        <v>1</v>
      </c>
      <c r="B35" s="150" t="str">
        <f>DenStatus!C23</f>
        <v>Be Active Den Member for 3 months</v>
      </c>
      <c r="C35" s="137">
        <v>1</v>
      </c>
      <c r="D35" s="151">
        <v>1</v>
      </c>
      <c r="E35" s="158"/>
      <c r="F35" s="151"/>
      <c r="G35" s="208"/>
      <c r="H35" s="208"/>
      <c r="I35" s="208"/>
      <c r="J35" s="208"/>
      <c r="K35" s="208"/>
      <c r="L35" s="208"/>
      <c r="M35" s="208"/>
      <c r="N35" s="208"/>
      <c r="O35" s="208"/>
      <c r="P35" s="208"/>
      <c r="Q35" s="208"/>
      <c r="R35" s="208"/>
      <c r="S35" s="136">
        <f>COUNTA(E35:R35)</f>
        <v>0</v>
      </c>
      <c r="T35" s="136">
        <f>IF(SUM(AG35:AJ35)&gt;=AK35,1,0)</f>
        <v>0</v>
      </c>
      <c r="U35" s="187"/>
      <c r="V35" s="188"/>
      <c r="W35" s="246"/>
      <c r="X35" s="246"/>
      <c r="Y35" s="246"/>
      <c r="Z35" s="95"/>
      <c r="AA35" s="2"/>
      <c r="AB35" s="3"/>
      <c r="AC35" s="3"/>
      <c r="AD35" s="186"/>
      <c r="AE35" s="95"/>
      <c r="AF35" s="95"/>
      <c r="AG35" s="137">
        <f>IF(S35&gt;=C35,1,0)</f>
        <v>0</v>
      </c>
      <c r="AH35" s="137"/>
      <c r="AI35" s="137"/>
      <c r="AJ35" s="137"/>
      <c r="AK35" s="137">
        <v>1</v>
      </c>
      <c r="AL35" s="95"/>
      <c r="AM35" s="95"/>
      <c r="AN35" s="95"/>
      <c r="AO35" s="95"/>
      <c r="AP35" s="95"/>
      <c r="AQ35" s="95"/>
    </row>
    <row r="36" spans="1:43">
      <c r="A36" s="136">
        <v>2</v>
      </c>
      <c r="B36" s="135" t="str">
        <f>DenStatus!C24</f>
        <v>Child Protection</v>
      </c>
      <c r="C36" s="136">
        <v>1</v>
      </c>
      <c r="D36" s="295">
        <v>1</v>
      </c>
      <c r="E36" s="5"/>
      <c r="F36" s="295"/>
      <c r="G36" s="175"/>
      <c r="H36" s="175"/>
      <c r="I36" s="175"/>
      <c r="J36" s="175"/>
      <c r="K36" s="175"/>
      <c r="L36" s="175"/>
      <c r="M36" s="175"/>
      <c r="N36" s="175"/>
      <c r="O36" s="175"/>
      <c r="P36" s="175"/>
      <c r="Q36" s="175"/>
      <c r="R36" s="175"/>
      <c r="S36" s="136">
        <f>COUNTA(E36:R36)</f>
        <v>0</v>
      </c>
      <c r="T36" s="136">
        <f>IF(SUM(AG36:AJ36)&gt;=AK36,1,0)</f>
        <v>0</v>
      </c>
      <c r="U36" s="186"/>
      <c r="V36" s="186"/>
      <c r="W36" s="247"/>
      <c r="X36" s="247"/>
      <c r="Y36" s="247"/>
      <c r="Z36" s="95"/>
      <c r="AA36" s="2"/>
      <c r="AB36" s="3"/>
      <c r="AC36" s="3"/>
      <c r="AD36" s="186"/>
      <c r="AE36" s="95"/>
      <c r="AF36" s="95"/>
      <c r="AG36" s="136">
        <f>IF(S36&gt;=C36,1,0)</f>
        <v>0</v>
      </c>
      <c r="AH36" s="136"/>
      <c r="AI36" s="136"/>
      <c r="AJ36" s="136"/>
      <c r="AK36" s="136">
        <v>1</v>
      </c>
      <c r="AL36" s="95"/>
      <c r="AM36" s="95"/>
      <c r="AN36" s="95"/>
      <c r="AO36" s="95"/>
      <c r="AP36" s="95"/>
      <c r="AQ36" s="95"/>
    </row>
    <row r="37" spans="1:43" ht="13.5" thickBot="1">
      <c r="A37" s="258">
        <v>3</v>
      </c>
      <c r="B37" s="185" t="str">
        <f>DenStatus!C25</f>
        <v>Cyber Chip</v>
      </c>
      <c r="C37" s="258">
        <v>1</v>
      </c>
      <c r="D37" s="259">
        <v>1</v>
      </c>
      <c r="E37" s="179"/>
      <c r="F37" s="259"/>
      <c r="G37" s="260"/>
      <c r="H37" s="260"/>
      <c r="I37" s="260"/>
      <c r="J37" s="260"/>
      <c r="K37" s="260"/>
      <c r="L37" s="260"/>
      <c r="M37" s="260"/>
      <c r="N37" s="260"/>
      <c r="O37" s="260"/>
      <c r="P37" s="260"/>
      <c r="Q37" s="260"/>
      <c r="R37" s="260"/>
      <c r="S37" s="258">
        <f>COUNTA(E37:R37)</f>
        <v>0</v>
      </c>
      <c r="T37" s="258">
        <f>IF(SUM(AG37:AJ37)&gt;=AK37,1,0)</f>
        <v>0</v>
      </c>
      <c r="U37" s="264"/>
      <c r="V37" s="264"/>
      <c r="W37" s="247"/>
      <c r="X37" s="247"/>
      <c r="Y37" s="247"/>
      <c r="Z37" s="95"/>
      <c r="AA37" s="2"/>
      <c r="AB37" s="3"/>
      <c r="AC37" s="3"/>
      <c r="AD37" s="186"/>
      <c r="AE37" s="95"/>
      <c r="AF37" s="95"/>
      <c r="AG37" s="136">
        <f>IF(S37&gt;=C37,1,0)</f>
        <v>0</v>
      </c>
      <c r="AH37" s="136"/>
      <c r="AI37" s="136"/>
      <c r="AJ37" s="136"/>
      <c r="AK37" s="136">
        <v>1</v>
      </c>
      <c r="AL37" s="95"/>
      <c r="AM37" s="95"/>
      <c r="AN37" s="95"/>
      <c r="AO37" s="95"/>
      <c r="AP37" s="95"/>
      <c r="AQ37" s="95"/>
    </row>
    <row r="38" spans="1:43">
      <c r="A38" s="184"/>
      <c r="B38" s="262" t="s">
        <v>237</v>
      </c>
      <c r="C38" s="149">
        <f>IF(SUM(T35:T37)&gt;=3,"X",0)</f>
        <v>0</v>
      </c>
      <c r="D38" s="223" t="s">
        <v>284</v>
      </c>
      <c r="E38" s="145"/>
      <c r="F38" s="152"/>
      <c r="G38" s="152"/>
      <c r="H38" s="152"/>
      <c r="I38" s="152"/>
      <c r="J38" s="152"/>
      <c r="K38" s="152"/>
      <c r="L38" s="152"/>
      <c r="M38" s="152"/>
      <c r="N38" s="152"/>
      <c r="O38" s="152"/>
      <c r="P38" s="152"/>
      <c r="Q38" s="152"/>
      <c r="R38" s="152"/>
      <c r="S38" s="152"/>
      <c r="T38" s="152"/>
      <c r="U38" s="178"/>
      <c r="V38" s="155"/>
      <c r="W38" s="155"/>
      <c r="X38" s="155"/>
      <c r="Y38" s="155"/>
      <c r="Z38" s="95"/>
      <c r="AA38" s="32"/>
      <c r="AB38" s="213"/>
      <c r="AC38" s="213"/>
      <c r="AD38" s="13"/>
      <c r="AE38" s="95"/>
      <c r="AF38" s="95"/>
      <c r="AG38" s="95"/>
      <c r="AH38" s="95"/>
      <c r="AI38" s="95"/>
      <c r="AJ38" s="95"/>
      <c r="AK38" s="95"/>
      <c r="AL38" s="95"/>
      <c r="AM38" s="95"/>
      <c r="AN38" s="95"/>
      <c r="AO38" s="95"/>
      <c r="AP38" s="95"/>
      <c r="AQ38" s="95"/>
    </row>
    <row r="39" spans="1:43" s="214" customForma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32"/>
      <c r="AB39" s="213"/>
      <c r="AC39" s="213"/>
      <c r="AD39" s="13"/>
      <c r="AE39" s="91"/>
      <c r="AF39" s="91"/>
      <c r="AG39" s="253" t="s">
        <v>209</v>
      </c>
      <c r="AH39" s="309"/>
      <c r="AI39" s="309"/>
      <c r="AJ39" s="309"/>
      <c r="AK39" s="93"/>
      <c r="AL39" s="91"/>
      <c r="AM39" s="91"/>
      <c r="AN39" s="91"/>
      <c r="AO39" s="91"/>
      <c r="AP39" s="91"/>
      <c r="AQ39" s="91"/>
    </row>
    <row r="40" spans="1:43" s="214" customFormat="1">
      <c r="A40" s="96" t="s">
        <v>210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32"/>
      <c r="AB40" s="213"/>
      <c r="AC40" s="213"/>
      <c r="AD40" s="13"/>
      <c r="AE40" s="91"/>
      <c r="AF40" s="91"/>
      <c r="AG40" s="220" t="s">
        <v>26</v>
      </c>
      <c r="AH40" s="310"/>
      <c r="AI40" s="310"/>
      <c r="AJ40" s="310"/>
      <c r="AK40" s="311"/>
      <c r="AL40" s="91"/>
      <c r="AM40" s="91"/>
      <c r="AN40" s="91"/>
      <c r="AO40" s="91"/>
      <c r="AP40" s="91"/>
      <c r="AQ40" s="91"/>
    </row>
    <row r="41" spans="1:43" s="214" customFormat="1">
      <c r="A41" s="49" t="s">
        <v>54</v>
      </c>
      <c r="B41" s="49"/>
      <c r="C41" s="49" t="s">
        <v>7</v>
      </c>
      <c r="D41" s="49"/>
      <c r="E41" s="104" t="s">
        <v>33</v>
      </c>
      <c r="F41" s="105"/>
      <c r="G41" s="105"/>
      <c r="H41" s="105"/>
      <c r="I41" s="105"/>
      <c r="J41" s="105"/>
      <c r="K41" s="105"/>
      <c r="L41" s="105"/>
      <c r="M41" s="105"/>
      <c r="N41" s="105"/>
      <c r="O41" s="105"/>
      <c r="P41" s="105"/>
      <c r="Q41" s="105"/>
      <c r="R41" s="105"/>
      <c r="S41" s="365" t="s">
        <v>57</v>
      </c>
      <c r="T41" s="366"/>
      <c r="U41" s="366"/>
      <c r="V41" s="367"/>
      <c r="W41" s="242"/>
      <c r="X41" s="242"/>
      <c r="Y41" s="242"/>
      <c r="Z41" s="91"/>
      <c r="AA41" s="32"/>
      <c r="AB41" s="213"/>
      <c r="AC41" s="213"/>
      <c r="AD41" s="13"/>
      <c r="AE41" s="91"/>
      <c r="AF41" s="91"/>
      <c r="AG41" s="119" t="s">
        <v>34</v>
      </c>
      <c r="AH41" s="119" t="s">
        <v>48</v>
      </c>
      <c r="AI41" s="119" t="s">
        <v>165</v>
      </c>
      <c r="AJ41" s="119" t="s">
        <v>211</v>
      </c>
      <c r="AK41" s="119" t="s">
        <v>1</v>
      </c>
      <c r="AL41" s="91"/>
      <c r="AM41" s="91"/>
      <c r="AN41" s="91"/>
      <c r="AO41" s="91"/>
      <c r="AP41" s="91"/>
      <c r="AQ41" s="91"/>
    </row>
    <row r="42" spans="1:43" s="214" customFormat="1">
      <c r="A42" s="50" t="s">
        <v>43</v>
      </c>
      <c r="B42" s="49" t="s">
        <v>40</v>
      </c>
      <c r="C42" s="50" t="s">
        <v>46</v>
      </c>
      <c r="D42" s="50" t="s">
        <v>16</v>
      </c>
      <c r="E42" s="294"/>
      <c r="F42" s="117"/>
      <c r="G42" s="117"/>
      <c r="H42" s="117"/>
      <c r="I42" s="117"/>
      <c r="J42" s="117"/>
      <c r="K42" s="117"/>
      <c r="L42" s="117"/>
      <c r="M42" s="117"/>
      <c r="N42" s="117"/>
      <c r="O42" s="117"/>
      <c r="P42" s="117"/>
      <c r="Q42" s="117"/>
      <c r="R42" s="117"/>
      <c r="S42" s="101" t="s">
        <v>2</v>
      </c>
      <c r="T42" s="101" t="s">
        <v>31</v>
      </c>
      <c r="U42" s="101" t="s">
        <v>24</v>
      </c>
      <c r="V42" s="50" t="s">
        <v>66</v>
      </c>
      <c r="W42" s="55"/>
      <c r="X42" s="55"/>
      <c r="Y42" s="55"/>
      <c r="Z42" s="91"/>
      <c r="AA42" s="32"/>
      <c r="AB42" s="213"/>
      <c r="AC42" s="213"/>
      <c r="AD42" s="13"/>
      <c r="AE42" s="91"/>
      <c r="AF42" s="91"/>
      <c r="AG42" s="148" t="s">
        <v>49</v>
      </c>
      <c r="AH42" s="148" t="s">
        <v>49</v>
      </c>
      <c r="AI42" s="148" t="s">
        <v>49</v>
      </c>
      <c r="AJ42" s="148" t="s">
        <v>49</v>
      </c>
      <c r="AK42" s="148" t="s">
        <v>50</v>
      </c>
      <c r="AL42" s="91"/>
      <c r="AM42" s="91"/>
      <c r="AN42" s="91"/>
      <c r="AO42" s="91"/>
      <c r="AP42" s="91"/>
      <c r="AQ42" s="91"/>
    </row>
    <row r="43" spans="1:43" s="214" customFormat="1">
      <c r="A43" s="361">
        <v>1</v>
      </c>
      <c r="B43" s="386" t="str">
        <f>DenStatus!C29</f>
        <v>Building a Better World</v>
      </c>
      <c r="C43" s="361">
        <v>6</v>
      </c>
      <c r="D43" s="361">
        <v>9</v>
      </c>
      <c r="E43" s="50">
        <v>1</v>
      </c>
      <c r="F43" s="50">
        <v>2</v>
      </c>
      <c r="G43" s="50">
        <v>3</v>
      </c>
      <c r="H43" s="50">
        <v>4</v>
      </c>
      <c r="I43" s="50">
        <v>5</v>
      </c>
      <c r="J43" s="50" t="s">
        <v>176</v>
      </c>
      <c r="K43" s="50" t="s">
        <v>177</v>
      </c>
      <c r="L43" s="50" t="s">
        <v>178</v>
      </c>
      <c r="M43" s="50" t="s">
        <v>319</v>
      </c>
      <c r="N43" s="159"/>
      <c r="O43" s="159"/>
      <c r="P43" s="159"/>
      <c r="Q43" s="159"/>
      <c r="R43" s="160"/>
      <c r="S43" s="361">
        <f>COUNTA(E44:R44)</f>
        <v>0</v>
      </c>
      <c r="T43" s="361">
        <f>IF(SUM(AG43:AJ44)&gt;=AK43,1,0)</f>
        <v>0</v>
      </c>
      <c r="U43" s="388"/>
      <c r="V43" s="388"/>
      <c r="W43" s="246"/>
      <c r="X43" s="246"/>
      <c r="Y43" s="246"/>
      <c r="Z43" s="91"/>
      <c r="AA43" s="32"/>
      <c r="AB43" s="213"/>
      <c r="AC43" s="213"/>
      <c r="AD43" s="13"/>
      <c r="AE43" s="91"/>
      <c r="AF43" s="91"/>
      <c r="AG43" s="361">
        <f>IF(COUNTA(E44:I44)&gt;=5,1,0)</f>
        <v>0</v>
      </c>
      <c r="AH43" s="361">
        <f>IF(COUNTA(J44:M44)&gt;=1,1,0)</f>
        <v>0</v>
      </c>
      <c r="AI43" s="361"/>
      <c r="AJ43" s="361"/>
      <c r="AK43" s="361">
        <v>2</v>
      </c>
      <c r="AL43" s="106"/>
      <c r="AM43" s="106"/>
      <c r="AN43" s="106"/>
      <c r="AO43" s="91"/>
      <c r="AP43" s="91"/>
      <c r="AQ43" s="91"/>
    </row>
    <row r="44" spans="1:43" s="214" customFormat="1" ht="13.5" thickBot="1">
      <c r="A44" s="356"/>
      <c r="B44" s="387"/>
      <c r="C44" s="355"/>
      <c r="D44" s="356"/>
      <c r="E44" s="183"/>
      <c r="F44" s="183"/>
      <c r="G44" s="183"/>
      <c r="H44" s="183"/>
      <c r="I44" s="183"/>
      <c r="J44" s="183"/>
      <c r="K44" s="183"/>
      <c r="L44" s="183"/>
      <c r="M44" s="183"/>
      <c r="N44" s="303"/>
      <c r="O44" s="303"/>
      <c r="P44" s="303"/>
      <c r="Q44" s="303"/>
      <c r="R44" s="302"/>
      <c r="S44" s="356"/>
      <c r="T44" s="356"/>
      <c r="U44" s="341"/>
      <c r="V44" s="341"/>
      <c r="W44" s="248"/>
      <c r="X44" s="248"/>
      <c r="Y44" s="248"/>
      <c r="Z44" s="91"/>
      <c r="AA44" s="32"/>
      <c r="AB44" s="213"/>
      <c r="AC44" s="213"/>
      <c r="AD44" s="13"/>
      <c r="AE44" s="91"/>
      <c r="AF44" s="91"/>
      <c r="AG44" s="343"/>
      <c r="AH44" s="343"/>
      <c r="AI44" s="343"/>
      <c r="AJ44" s="343"/>
      <c r="AK44" s="343"/>
      <c r="AL44" s="91"/>
      <c r="AM44" s="91"/>
      <c r="AN44" s="91"/>
      <c r="AO44" s="91"/>
      <c r="AP44" s="91"/>
      <c r="AQ44" s="91"/>
    </row>
    <row r="45" spans="1:43" s="214" customFormat="1">
      <c r="A45" s="342">
        <f>A43+1</f>
        <v>2</v>
      </c>
      <c r="B45" s="345" t="str">
        <f>DenStatus!C30</f>
        <v>Outdoorsman</v>
      </c>
      <c r="C45" s="342">
        <v>7</v>
      </c>
      <c r="D45" s="342">
        <v>7</v>
      </c>
      <c r="E45" s="349" t="s">
        <v>321</v>
      </c>
      <c r="F45" s="350"/>
      <c r="G45" s="351"/>
      <c r="H45" s="216">
        <v>1</v>
      </c>
      <c r="I45" s="216">
        <v>2</v>
      </c>
      <c r="J45" s="216" t="s">
        <v>154</v>
      </c>
      <c r="K45" s="216" t="s">
        <v>155</v>
      </c>
      <c r="L45" s="216" t="s">
        <v>156</v>
      </c>
      <c r="M45" s="216">
        <v>4</v>
      </c>
      <c r="N45" s="216">
        <v>5</v>
      </c>
      <c r="O45" s="218"/>
      <c r="P45" s="218"/>
      <c r="Q45" s="218"/>
      <c r="R45" s="219"/>
      <c r="S45" s="342">
        <f>COUNTA(H46:R46)</f>
        <v>0</v>
      </c>
      <c r="T45" s="342">
        <f>IF(SUM(AG45:AG48)&gt;=1,1,0)</f>
        <v>0</v>
      </c>
      <c r="U45" s="340"/>
      <c r="V45" s="340"/>
      <c r="W45" s="246"/>
      <c r="X45" s="246"/>
      <c r="Y45" s="246"/>
      <c r="Z45" s="91"/>
      <c r="AA45" s="32"/>
      <c r="AB45" s="213"/>
      <c r="AC45" s="213"/>
      <c r="AD45" s="13"/>
      <c r="AE45" s="91"/>
      <c r="AF45" s="91"/>
      <c r="AG45" s="342">
        <f>IF(COUNTA(H46:N46)&gt;=7,1,0)</f>
        <v>0</v>
      </c>
      <c r="AH45" s="342"/>
      <c r="AI45" s="342"/>
      <c r="AJ45" s="342"/>
      <c r="AK45" s="342">
        <v>1</v>
      </c>
      <c r="AL45" s="91"/>
      <c r="AM45" s="91"/>
      <c r="AN45" s="91"/>
      <c r="AO45" s="91"/>
      <c r="AP45" s="91"/>
      <c r="AQ45" s="91"/>
    </row>
    <row r="46" spans="1:43" s="214" customFormat="1" ht="13.5" thickBot="1">
      <c r="A46" s="344"/>
      <c r="B46" s="346"/>
      <c r="C46" s="355"/>
      <c r="D46" s="356"/>
      <c r="E46" s="352"/>
      <c r="F46" s="353"/>
      <c r="G46" s="354"/>
      <c r="H46" s="179"/>
      <c r="I46" s="179"/>
      <c r="J46" s="179"/>
      <c r="K46" s="179"/>
      <c r="L46" s="179"/>
      <c r="M46" s="179"/>
      <c r="N46" s="179"/>
      <c r="O46" s="210"/>
      <c r="P46" s="210"/>
      <c r="Q46" s="210"/>
      <c r="R46" s="211"/>
      <c r="S46" s="356"/>
      <c r="T46" s="344"/>
      <c r="U46" s="341"/>
      <c r="V46" s="341"/>
      <c r="W46" s="248"/>
      <c r="X46" s="248"/>
      <c r="Y46" s="248"/>
      <c r="Z46" s="91"/>
      <c r="AA46" s="32"/>
      <c r="AB46" s="213"/>
      <c r="AC46" s="213"/>
      <c r="AD46" s="13"/>
      <c r="AE46" s="91"/>
      <c r="AF46" s="91"/>
      <c r="AG46" s="343"/>
      <c r="AH46" s="343"/>
      <c r="AI46" s="343"/>
      <c r="AJ46" s="343"/>
      <c r="AK46" s="343"/>
      <c r="AL46" s="91"/>
      <c r="AM46" s="91"/>
      <c r="AN46" s="91"/>
      <c r="AO46" s="91"/>
      <c r="AP46" s="91"/>
      <c r="AQ46" s="91"/>
    </row>
    <row r="47" spans="1:43" s="214" customFormat="1">
      <c r="A47" s="328"/>
      <c r="B47" s="347"/>
      <c r="C47" s="342">
        <v>6</v>
      </c>
      <c r="D47" s="342">
        <v>6</v>
      </c>
      <c r="E47" s="349" t="s">
        <v>322</v>
      </c>
      <c r="F47" s="350"/>
      <c r="G47" s="351"/>
      <c r="H47" s="216">
        <v>1</v>
      </c>
      <c r="I47" s="216" t="s">
        <v>150</v>
      </c>
      <c r="J47" s="216" t="s">
        <v>151</v>
      </c>
      <c r="K47" s="216" t="s">
        <v>152</v>
      </c>
      <c r="L47" s="216">
        <v>3</v>
      </c>
      <c r="M47" s="216">
        <v>4</v>
      </c>
      <c r="N47" s="218"/>
      <c r="O47" s="218"/>
      <c r="P47" s="218"/>
      <c r="Q47" s="218"/>
      <c r="R47" s="219"/>
      <c r="S47" s="342">
        <f>COUNTA(H48:R48)</f>
        <v>0</v>
      </c>
      <c r="T47" s="328"/>
      <c r="U47" s="340"/>
      <c r="V47" s="340"/>
      <c r="W47" s="246"/>
      <c r="X47" s="246"/>
      <c r="Y47" s="246"/>
      <c r="Z47" s="91"/>
      <c r="AA47" s="32"/>
      <c r="AB47" s="213"/>
      <c r="AC47" s="213"/>
      <c r="AD47" s="13"/>
      <c r="AE47" s="91"/>
      <c r="AF47" s="91"/>
      <c r="AG47" s="342">
        <f>IF(COUNTA(H48:M48)&gt;=6,1,0)</f>
        <v>0</v>
      </c>
      <c r="AH47" s="342"/>
      <c r="AI47" s="342"/>
      <c r="AJ47" s="342"/>
      <c r="AK47" s="342">
        <v>1</v>
      </c>
      <c r="AL47" s="91"/>
      <c r="AM47" s="91"/>
      <c r="AN47" s="91"/>
      <c r="AO47" s="91"/>
      <c r="AP47" s="91"/>
      <c r="AQ47" s="91"/>
    </row>
    <row r="48" spans="1:43" s="214" customFormat="1" ht="13.5" thickBot="1">
      <c r="A48" s="343"/>
      <c r="B48" s="348"/>
      <c r="C48" s="355"/>
      <c r="D48" s="356"/>
      <c r="E48" s="352"/>
      <c r="F48" s="353"/>
      <c r="G48" s="354"/>
      <c r="H48" s="179"/>
      <c r="I48" s="179"/>
      <c r="J48" s="179"/>
      <c r="K48" s="179"/>
      <c r="L48" s="179"/>
      <c r="M48" s="179"/>
      <c r="N48" s="210"/>
      <c r="O48" s="210"/>
      <c r="P48" s="210"/>
      <c r="Q48" s="210"/>
      <c r="R48" s="211"/>
      <c r="S48" s="356"/>
      <c r="T48" s="343"/>
      <c r="U48" s="341"/>
      <c r="V48" s="341"/>
      <c r="W48" s="248"/>
      <c r="X48" s="248"/>
      <c r="Y48" s="248"/>
      <c r="Z48" s="91"/>
      <c r="AA48" s="32"/>
      <c r="AB48" s="213"/>
      <c r="AC48" s="213"/>
      <c r="AD48" s="13"/>
      <c r="AE48" s="91"/>
      <c r="AF48" s="91"/>
      <c r="AG48" s="343"/>
      <c r="AH48" s="343"/>
      <c r="AI48" s="343"/>
      <c r="AJ48" s="343"/>
      <c r="AK48" s="343"/>
      <c r="AL48" s="91"/>
      <c r="AM48" s="91"/>
      <c r="AN48" s="91"/>
      <c r="AO48" s="91"/>
      <c r="AP48" s="91"/>
      <c r="AQ48" s="91"/>
    </row>
    <row r="49" spans="1:43" s="214" customFormat="1">
      <c r="A49" s="342">
        <f>A45+1</f>
        <v>3</v>
      </c>
      <c r="B49" s="381" t="str">
        <f>DenStatus!C31</f>
        <v>Duty in God in Action</v>
      </c>
      <c r="C49" s="342">
        <v>4</v>
      </c>
      <c r="D49" s="342">
        <v>6</v>
      </c>
      <c r="E49" s="216">
        <v>1</v>
      </c>
      <c r="F49" s="216">
        <v>2</v>
      </c>
      <c r="G49" s="216">
        <v>3</v>
      </c>
      <c r="H49" s="216">
        <v>4</v>
      </c>
      <c r="I49" s="216">
        <v>5</v>
      </c>
      <c r="J49" s="216">
        <v>6</v>
      </c>
      <c r="K49" s="217"/>
      <c r="L49" s="201"/>
      <c r="M49" s="201"/>
      <c r="N49" s="201"/>
      <c r="O49" s="201"/>
      <c r="P49" s="201"/>
      <c r="Q49" s="201"/>
      <c r="R49" s="221"/>
      <c r="S49" s="342">
        <f>COUNTA(E50:R50)</f>
        <v>0</v>
      </c>
      <c r="T49" s="342">
        <f>IF(SUM(AG49:AJ50)&gt;=AK49,1,0)</f>
        <v>0</v>
      </c>
      <c r="U49" s="340"/>
      <c r="V49" s="340"/>
      <c r="W49" s="246"/>
      <c r="X49" s="246"/>
      <c r="Y49" s="246"/>
      <c r="Z49" s="91"/>
      <c r="AA49" s="32"/>
      <c r="AB49" s="213"/>
      <c r="AC49" s="213"/>
      <c r="AD49" s="13"/>
      <c r="AE49" s="91"/>
      <c r="AF49" s="91"/>
      <c r="AG49" s="342">
        <f>IF(COUNTA(E50:F50)&gt;=2,1,0)</f>
        <v>0</v>
      </c>
      <c r="AH49" s="342">
        <f>IF(COUNTA(G50:J50)&gt;=2,1,0)</f>
        <v>0</v>
      </c>
      <c r="AI49" s="342"/>
      <c r="AJ49" s="342"/>
      <c r="AK49" s="342">
        <v>2</v>
      </c>
      <c r="AL49" s="91"/>
      <c r="AM49" s="91"/>
      <c r="AN49" s="91"/>
      <c r="AO49" s="91"/>
      <c r="AP49" s="91"/>
      <c r="AQ49" s="91"/>
    </row>
    <row r="50" spans="1:43" s="214" customFormat="1" ht="13.5" thickBot="1">
      <c r="A50" s="380"/>
      <c r="B50" s="383"/>
      <c r="C50" s="384"/>
      <c r="D50" s="356"/>
      <c r="E50" s="179"/>
      <c r="F50" s="179"/>
      <c r="G50" s="179"/>
      <c r="H50" s="179"/>
      <c r="I50" s="179"/>
      <c r="J50" s="179"/>
      <c r="K50" s="209"/>
      <c r="L50" s="210"/>
      <c r="M50" s="210"/>
      <c r="N50" s="210"/>
      <c r="O50" s="210"/>
      <c r="P50" s="210"/>
      <c r="Q50" s="210"/>
      <c r="R50" s="211"/>
      <c r="S50" s="380"/>
      <c r="T50" s="380"/>
      <c r="U50" s="378"/>
      <c r="V50" s="378"/>
      <c r="W50" s="246"/>
      <c r="X50" s="246"/>
      <c r="Y50" s="246"/>
      <c r="Z50" s="91"/>
      <c r="AA50" s="32"/>
      <c r="AB50" s="213"/>
      <c r="AC50" s="213"/>
      <c r="AD50" s="13"/>
      <c r="AE50" s="91"/>
      <c r="AF50" s="91"/>
      <c r="AG50" s="343"/>
      <c r="AH50" s="343"/>
      <c r="AI50" s="343"/>
      <c r="AJ50" s="343"/>
      <c r="AK50" s="343"/>
      <c r="AL50" s="91"/>
      <c r="AM50" s="91"/>
      <c r="AN50" s="91"/>
      <c r="AO50" s="91"/>
      <c r="AP50" s="91"/>
      <c r="AQ50" s="91"/>
    </row>
    <row r="51" spans="1:43" s="214" customFormat="1">
      <c r="A51" s="342">
        <f>A49+1</f>
        <v>4</v>
      </c>
      <c r="B51" s="381" t="str">
        <f>DenStatus!C32</f>
        <v>Scouting Adventure</v>
      </c>
      <c r="C51" s="342">
        <v>15</v>
      </c>
      <c r="D51" s="342">
        <v>17</v>
      </c>
      <c r="E51" s="219" t="s">
        <v>169</v>
      </c>
      <c r="F51" s="219" t="s">
        <v>170</v>
      </c>
      <c r="G51" s="219" t="s">
        <v>171</v>
      </c>
      <c r="H51" s="194" t="s">
        <v>212</v>
      </c>
      <c r="I51" s="194" t="s">
        <v>213</v>
      </c>
      <c r="J51" s="194" t="s">
        <v>150</v>
      </c>
      <c r="K51" s="221" t="s">
        <v>151</v>
      </c>
      <c r="L51" s="194" t="s">
        <v>152</v>
      </c>
      <c r="M51" s="194" t="s">
        <v>153</v>
      </c>
      <c r="N51" s="194" t="s">
        <v>154</v>
      </c>
      <c r="O51" s="221" t="s">
        <v>155</v>
      </c>
      <c r="P51" s="221" t="s">
        <v>156</v>
      </c>
      <c r="Q51" s="221" t="s">
        <v>157</v>
      </c>
      <c r="R51" s="194">
        <v>4</v>
      </c>
      <c r="S51" s="342">
        <f>SUM(COUNTA(E52:R52)+COUNTA(E54:R54))</f>
        <v>0</v>
      </c>
      <c r="T51" s="342">
        <f>IF(SUM(AG51:AJ54)&gt;=AK51,1,0)</f>
        <v>0</v>
      </c>
      <c r="U51" s="340"/>
      <c r="V51" s="340"/>
      <c r="W51" s="246"/>
      <c r="X51" s="246"/>
      <c r="Y51" s="246"/>
      <c r="Z51" s="91"/>
      <c r="AA51" s="32"/>
      <c r="AB51" s="213"/>
      <c r="AC51" s="213"/>
      <c r="AD51" s="13"/>
      <c r="AE51" s="91"/>
      <c r="AF51" s="91"/>
      <c r="AG51" s="342">
        <f>IF(COUNTA(E52:G52)&gt;=3,1,0)</f>
        <v>0</v>
      </c>
      <c r="AH51" s="342">
        <f>IF((COUNTA(J52:R52)+COUNTA(E54:G54))&gt;=12,1,0)</f>
        <v>0</v>
      </c>
      <c r="AI51" s="342"/>
      <c r="AJ51" s="342"/>
      <c r="AK51" s="342">
        <v>2</v>
      </c>
      <c r="AL51" s="91"/>
      <c r="AM51" s="91"/>
      <c r="AN51" s="91"/>
      <c r="AO51" s="91"/>
      <c r="AP51" s="91"/>
      <c r="AQ51" s="91"/>
    </row>
    <row r="52" spans="1:43" s="214" customFormat="1">
      <c r="A52" s="379"/>
      <c r="B52" s="382"/>
      <c r="C52" s="379"/>
      <c r="D52" s="379"/>
      <c r="E52" s="158"/>
      <c r="F52" s="158"/>
      <c r="G52" s="158"/>
      <c r="H52" s="5"/>
      <c r="I52" s="5"/>
      <c r="J52" s="5"/>
      <c r="K52" s="5"/>
      <c r="L52" s="5"/>
      <c r="M52" s="5"/>
      <c r="N52" s="5"/>
      <c r="O52" s="5"/>
      <c r="P52" s="5"/>
      <c r="Q52" s="5"/>
      <c r="R52" s="5"/>
      <c r="S52" s="379"/>
      <c r="T52" s="379"/>
      <c r="U52" s="385"/>
      <c r="V52" s="385"/>
      <c r="W52" s="246"/>
      <c r="X52" s="246"/>
      <c r="Y52" s="246"/>
      <c r="Z52" s="91"/>
      <c r="AA52" s="32"/>
      <c r="AB52" s="213"/>
      <c r="AC52" s="213"/>
      <c r="AD52" s="13"/>
      <c r="AE52" s="91"/>
      <c r="AF52" s="91"/>
      <c r="AG52" s="328"/>
      <c r="AH52" s="328"/>
      <c r="AI52" s="328"/>
      <c r="AJ52" s="328"/>
      <c r="AK52" s="328"/>
      <c r="AL52" s="91"/>
      <c r="AM52" s="91"/>
      <c r="AN52" s="91"/>
      <c r="AO52" s="91"/>
      <c r="AP52" s="91"/>
      <c r="AQ52" s="91"/>
    </row>
    <row r="53" spans="1:43" s="214" customFormat="1">
      <c r="A53" s="379"/>
      <c r="B53" s="382"/>
      <c r="C53" s="379"/>
      <c r="D53" s="379"/>
      <c r="E53" s="222" t="s">
        <v>200</v>
      </c>
      <c r="F53" s="113" t="s">
        <v>201</v>
      </c>
      <c r="G53" s="113">
        <v>6</v>
      </c>
      <c r="H53" s="195"/>
      <c r="I53" s="159"/>
      <c r="J53" s="159"/>
      <c r="K53" s="159"/>
      <c r="L53" s="159"/>
      <c r="M53" s="159"/>
      <c r="N53" s="159"/>
      <c r="O53" s="159"/>
      <c r="P53" s="159"/>
      <c r="Q53" s="159"/>
      <c r="R53" s="160"/>
      <c r="S53" s="379"/>
      <c r="T53" s="379"/>
      <c r="U53" s="385"/>
      <c r="V53" s="385"/>
      <c r="W53" s="246"/>
      <c r="X53" s="246"/>
      <c r="Y53" s="246"/>
      <c r="Z53" s="91"/>
      <c r="AA53" s="32"/>
      <c r="AB53" s="213"/>
      <c r="AC53" s="213"/>
      <c r="AD53" s="13"/>
      <c r="AE53" s="91"/>
      <c r="AF53" s="91"/>
      <c r="AG53" s="328"/>
      <c r="AH53" s="328"/>
      <c r="AI53" s="328"/>
      <c r="AJ53" s="328"/>
      <c r="AK53" s="328"/>
      <c r="AL53" s="91"/>
      <c r="AM53" s="91"/>
      <c r="AN53" s="91"/>
      <c r="AO53" s="91"/>
      <c r="AP53" s="91"/>
      <c r="AQ53" s="91"/>
    </row>
    <row r="54" spans="1:43" s="214" customFormat="1" ht="13.5" thickBot="1">
      <c r="A54" s="380"/>
      <c r="B54" s="383"/>
      <c r="C54" s="384"/>
      <c r="D54" s="356"/>
      <c r="E54" s="179"/>
      <c r="F54" s="265"/>
      <c r="G54" s="265"/>
      <c r="H54" s="209"/>
      <c r="I54" s="210"/>
      <c r="J54" s="210"/>
      <c r="K54" s="210"/>
      <c r="L54" s="210"/>
      <c r="M54" s="210"/>
      <c r="N54" s="210"/>
      <c r="O54" s="210"/>
      <c r="P54" s="210"/>
      <c r="Q54" s="210"/>
      <c r="R54" s="211"/>
      <c r="S54" s="380"/>
      <c r="T54" s="380"/>
      <c r="U54" s="378"/>
      <c r="V54" s="378"/>
      <c r="W54" s="246"/>
      <c r="X54" s="246"/>
      <c r="Y54" s="246"/>
      <c r="Z54" s="91"/>
      <c r="AA54" s="226"/>
      <c r="AB54" s="213"/>
      <c r="AC54" s="213"/>
      <c r="AD54" s="13"/>
      <c r="AE54" s="91"/>
      <c r="AF54" s="91"/>
      <c r="AG54" s="343"/>
      <c r="AH54" s="343"/>
      <c r="AI54" s="343"/>
      <c r="AJ54" s="343"/>
      <c r="AK54" s="343"/>
      <c r="AL54" s="91"/>
      <c r="AM54" s="91"/>
      <c r="AN54" s="91"/>
      <c r="AO54" s="91"/>
      <c r="AP54" s="91"/>
      <c r="AQ54" s="91"/>
    </row>
    <row r="55" spans="1:43" s="214" customFormat="1">
      <c r="A55" s="220"/>
      <c r="B55" s="262" t="s">
        <v>238</v>
      </c>
      <c r="C55" s="101">
        <f>IF(SUM(T43:T54)&gt;=4,"X",0)</f>
        <v>0</v>
      </c>
      <c r="D55" s="223" t="s">
        <v>284</v>
      </c>
      <c r="E55" s="55"/>
      <c r="F55" s="55"/>
      <c r="G55" s="55"/>
      <c r="H55" s="55"/>
      <c r="I55" s="55"/>
      <c r="J55" s="55"/>
      <c r="K55" s="55"/>
      <c r="L55" s="55"/>
      <c r="M55" s="55"/>
      <c r="N55" s="55"/>
      <c r="O55" s="55"/>
      <c r="P55" s="55"/>
      <c r="Q55" s="55"/>
      <c r="R55" s="55"/>
      <c r="S55" s="55"/>
      <c r="T55" s="55"/>
      <c r="U55" s="224"/>
      <c r="V55" s="225"/>
      <c r="W55" s="225"/>
      <c r="X55" s="225"/>
      <c r="Y55" s="225"/>
      <c r="Z55" s="91"/>
      <c r="AA55" s="226"/>
      <c r="AB55" s="213"/>
      <c r="AC55" s="213"/>
      <c r="AD55" s="13"/>
      <c r="AE55" s="91"/>
      <c r="AF55" s="91"/>
      <c r="AG55" s="91"/>
      <c r="AH55" s="91"/>
      <c r="AI55" s="91"/>
      <c r="AJ55" s="91"/>
      <c r="AK55" s="91"/>
      <c r="AL55" s="91"/>
      <c r="AM55" s="91"/>
      <c r="AN55" s="91"/>
      <c r="AO55" s="91"/>
      <c r="AP55" s="91"/>
      <c r="AQ55" s="91"/>
    </row>
    <row r="56" spans="1:43" s="214" customFormat="1">
      <c r="A56" s="91"/>
      <c r="B56" s="106"/>
      <c r="C56" s="55"/>
      <c r="D56" s="52"/>
      <c r="E56" s="52"/>
      <c r="F56" s="52"/>
      <c r="G56" s="52"/>
      <c r="H56" s="52"/>
      <c r="I56" s="52"/>
      <c r="J56" s="52"/>
      <c r="K56" s="52"/>
      <c r="L56" s="52"/>
      <c r="M56" s="52"/>
      <c r="N56" s="52"/>
      <c r="O56" s="52"/>
      <c r="P56" s="52"/>
      <c r="Q56" s="52"/>
      <c r="R56" s="52"/>
      <c r="S56" s="91"/>
      <c r="T56" s="91"/>
      <c r="U56" s="91"/>
      <c r="V56" s="91"/>
      <c r="W56" s="91"/>
      <c r="X56" s="91"/>
      <c r="Y56" s="91"/>
      <c r="Z56" s="91"/>
      <c r="AA56" s="32"/>
      <c r="AB56" s="213"/>
      <c r="AC56" s="213"/>
      <c r="AD56" s="13"/>
      <c r="AE56" s="91"/>
      <c r="AF56" s="91"/>
      <c r="AG56" s="253" t="s">
        <v>216</v>
      </c>
      <c r="AH56" s="309"/>
      <c r="AI56" s="309"/>
      <c r="AJ56" s="309"/>
      <c r="AK56" s="93"/>
      <c r="AL56" s="91"/>
      <c r="AM56" s="91"/>
      <c r="AN56" s="91"/>
      <c r="AO56" s="91"/>
      <c r="AP56" s="91"/>
      <c r="AQ56" s="91"/>
    </row>
    <row r="57" spans="1:43" s="214" customFormat="1">
      <c r="A57" s="96" t="s">
        <v>214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32"/>
      <c r="AB57" s="213"/>
      <c r="AC57" s="213"/>
      <c r="AD57" s="13"/>
      <c r="AE57" s="91"/>
      <c r="AF57" s="91"/>
      <c r="AG57" s="220" t="s">
        <v>26</v>
      </c>
      <c r="AH57" s="310"/>
      <c r="AI57" s="310"/>
      <c r="AJ57" s="310"/>
      <c r="AK57" s="311"/>
      <c r="AL57" s="91"/>
      <c r="AM57" s="91"/>
      <c r="AN57" s="91"/>
      <c r="AO57" s="91"/>
      <c r="AP57" s="91"/>
      <c r="AQ57" s="91"/>
    </row>
    <row r="58" spans="1:43" s="214" customFormat="1">
      <c r="A58" s="49" t="s">
        <v>5</v>
      </c>
      <c r="B58" s="49"/>
      <c r="C58" s="49" t="s">
        <v>7</v>
      </c>
      <c r="D58" s="49"/>
      <c r="E58" s="227" t="s">
        <v>33</v>
      </c>
      <c r="F58" s="105"/>
      <c r="G58" s="105"/>
      <c r="H58" s="105"/>
      <c r="I58" s="105"/>
      <c r="J58" s="105"/>
      <c r="K58" s="105"/>
      <c r="L58" s="105"/>
      <c r="M58" s="105"/>
      <c r="N58" s="105"/>
      <c r="O58" s="105"/>
      <c r="P58" s="105"/>
      <c r="Q58" s="105"/>
      <c r="R58" s="105"/>
      <c r="S58" s="365" t="s">
        <v>4</v>
      </c>
      <c r="T58" s="366"/>
      <c r="U58" s="366"/>
      <c r="V58" s="367"/>
      <c r="W58" s="242"/>
      <c r="X58" s="242"/>
      <c r="Y58" s="242"/>
      <c r="Z58" s="91"/>
      <c r="AA58" s="226"/>
      <c r="AB58" s="213"/>
      <c r="AC58" s="213"/>
      <c r="AD58" s="13"/>
      <c r="AE58" s="91"/>
      <c r="AF58" s="91"/>
      <c r="AG58" s="119" t="s">
        <v>34</v>
      </c>
      <c r="AH58" s="119" t="s">
        <v>48</v>
      </c>
      <c r="AI58" s="119" t="s">
        <v>165</v>
      </c>
      <c r="AJ58" s="119" t="s">
        <v>211</v>
      </c>
      <c r="AK58" s="119" t="s">
        <v>1</v>
      </c>
      <c r="AL58" s="91"/>
      <c r="AM58" s="91"/>
      <c r="AN58" s="91"/>
      <c r="AO58" s="91"/>
      <c r="AP58" s="91"/>
      <c r="AQ58" s="91"/>
    </row>
    <row r="59" spans="1:43" s="214" customFormat="1">
      <c r="A59" s="50" t="s">
        <v>43</v>
      </c>
      <c r="B59" s="49" t="s">
        <v>40</v>
      </c>
      <c r="C59" s="50" t="s">
        <v>46</v>
      </c>
      <c r="D59" s="228" t="s">
        <v>16</v>
      </c>
      <c r="E59" s="51">
        <v>1</v>
      </c>
      <c r="F59" s="294"/>
      <c r="G59" s="117"/>
      <c r="H59" s="117"/>
      <c r="I59" s="117"/>
      <c r="J59" s="117"/>
      <c r="K59" s="117"/>
      <c r="L59" s="117"/>
      <c r="M59" s="117"/>
      <c r="N59" s="117"/>
      <c r="O59" s="117"/>
      <c r="P59" s="117"/>
      <c r="Q59" s="117"/>
      <c r="R59" s="117"/>
      <c r="S59" s="50" t="s">
        <v>2</v>
      </c>
      <c r="T59" s="50" t="s">
        <v>31</v>
      </c>
      <c r="U59" s="50" t="s">
        <v>24</v>
      </c>
      <c r="V59" s="50" t="s">
        <v>66</v>
      </c>
      <c r="W59" s="55"/>
      <c r="X59" s="55"/>
      <c r="Y59" s="55"/>
      <c r="Z59" s="91"/>
      <c r="AA59" s="226"/>
      <c r="AB59" s="213"/>
      <c r="AC59" s="213"/>
      <c r="AD59" s="13"/>
      <c r="AE59" s="91"/>
      <c r="AF59" s="91"/>
      <c r="AG59" s="148" t="s">
        <v>49</v>
      </c>
      <c r="AH59" s="148" t="s">
        <v>49</v>
      </c>
      <c r="AI59" s="148" t="s">
        <v>49</v>
      </c>
      <c r="AJ59" s="148" t="s">
        <v>49</v>
      </c>
      <c r="AK59" s="148" t="s">
        <v>50</v>
      </c>
      <c r="AL59" s="91"/>
      <c r="AM59" s="91"/>
      <c r="AN59" s="91"/>
      <c r="AO59" s="91"/>
      <c r="AP59" s="91"/>
      <c r="AQ59" s="91"/>
    </row>
    <row r="60" spans="1:43" s="214" customFormat="1" ht="25.5">
      <c r="A60" s="113">
        <v>1</v>
      </c>
      <c r="B60" s="114" t="str">
        <f>DenStatus!C36</f>
        <v>Be Active Den Member for 6 months</v>
      </c>
      <c r="C60" s="113">
        <v>1</v>
      </c>
      <c r="D60" s="229">
        <v>1</v>
      </c>
      <c r="E60" s="158"/>
      <c r="F60" s="229"/>
      <c r="G60" s="230"/>
      <c r="H60" s="230"/>
      <c r="I60" s="230"/>
      <c r="J60" s="230"/>
      <c r="K60" s="230"/>
      <c r="L60" s="230"/>
      <c r="M60" s="230"/>
      <c r="N60" s="230"/>
      <c r="O60" s="230"/>
      <c r="P60" s="230"/>
      <c r="Q60" s="230"/>
      <c r="R60" s="230"/>
      <c r="S60" s="113">
        <f>COUNTA(E60:R60)</f>
        <v>0</v>
      </c>
      <c r="T60" s="113">
        <f>IF(SUM(AG60:AJ60)&gt;=AK60,1,0)</f>
        <v>0</v>
      </c>
      <c r="U60" s="188"/>
      <c r="V60" s="188"/>
      <c r="W60" s="246"/>
      <c r="X60" s="246"/>
      <c r="Y60" s="246"/>
      <c r="Z60" s="91"/>
      <c r="AA60" s="32"/>
      <c r="AB60" s="213"/>
      <c r="AC60" s="213"/>
      <c r="AD60" s="13"/>
      <c r="AE60" s="91"/>
      <c r="AF60" s="91"/>
      <c r="AG60" s="113">
        <f>IF(S60&gt;=C60,1,0)</f>
        <v>0</v>
      </c>
      <c r="AH60" s="113"/>
      <c r="AI60" s="113"/>
      <c r="AJ60" s="113"/>
      <c r="AK60" s="113">
        <v>1</v>
      </c>
      <c r="AL60" s="91"/>
      <c r="AM60" s="91"/>
      <c r="AN60" s="91"/>
      <c r="AO60" s="91"/>
      <c r="AP60" s="91"/>
      <c r="AQ60" s="91"/>
    </row>
    <row r="61" spans="1:43" s="214" customFormat="1" ht="13.5" customHeight="1">
      <c r="A61" s="50">
        <v>2</v>
      </c>
      <c r="B61" s="49" t="str">
        <f>DenStatus!C37</f>
        <v>Child Protection</v>
      </c>
      <c r="C61" s="50">
        <v>1</v>
      </c>
      <c r="D61" s="294">
        <v>1</v>
      </c>
      <c r="E61" s="5"/>
      <c r="F61" s="294"/>
      <c r="G61" s="117"/>
      <c r="H61" s="117"/>
      <c r="I61" s="117"/>
      <c r="J61" s="117"/>
      <c r="K61" s="117"/>
      <c r="L61" s="117"/>
      <c r="M61" s="117"/>
      <c r="N61" s="117"/>
      <c r="O61" s="117"/>
      <c r="P61" s="117"/>
      <c r="Q61" s="117"/>
      <c r="R61" s="117"/>
      <c r="S61" s="50">
        <f>COUNTA(E61:R61)</f>
        <v>0</v>
      </c>
      <c r="T61" s="50">
        <f>IF(SUM(AG61:AJ61)&gt;=AK61,1,0)</f>
        <v>0</v>
      </c>
      <c r="U61" s="13"/>
      <c r="V61" s="13"/>
      <c r="W61" s="249"/>
      <c r="X61" s="249"/>
      <c r="Y61" s="249"/>
      <c r="Z61" s="91"/>
      <c r="AA61" s="32"/>
      <c r="AB61" s="213"/>
      <c r="AC61" s="213"/>
      <c r="AD61" s="13"/>
      <c r="AE61" s="91"/>
      <c r="AF61" s="91"/>
      <c r="AG61" s="50">
        <f>IF(S61&gt;=C61,1,0)</f>
        <v>0</v>
      </c>
      <c r="AH61" s="50"/>
      <c r="AI61" s="50"/>
      <c r="AJ61" s="50"/>
      <c r="AK61" s="50">
        <v>1</v>
      </c>
      <c r="AL61" s="91"/>
      <c r="AM61" s="91"/>
      <c r="AN61" s="91"/>
      <c r="AO61" s="91"/>
      <c r="AP61" s="91"/>
      <c r="AQ61" s="91"/>
    </row>
    <row r="62" spans="1:43" s="214" customFormat="1" ht="12.75" customHeight="1" thickBot="1">
      <c r="A62" s="267">
        <v>3</v>
      </c>
      <c r="B62" s="215" t="str">
        <f>DenStatus!C38</f>
        <v>Cyber Chip</v>
      </c>
      <c r="C62" s="267">
        <v>1</v>
      </c>
      <c r="D62" s="268">
        <v>1</v>
      </c>
      <c r="E62" s="179"/>
      <c r="F62" s="268"/>
      <c r="G62" s="269"/>
      <c r="H62" s="269"/>
      <c r="I62" s="269"/>
      <c r="J62" s="269"/>
      <c r="K62" s="269"/>
      <c r="L62" s="269"/>
      <c r="M62" s="269"/>
      <c r="N62" s="269"/>
      <c r="O62" s="269"/>
      <c r="P62" s="269"/>
      <c r="Q62" s="269"/>
      <c r="R62" s="269"/>
      <c r="S62" s="267">
        <f>COUNTA(E62:R62)</f>
        <v>0</v>
      </c>
      <c r="T62" s="267">
        <f>IF(SUM(AG62:AJ62)&gt;=AK62,1,0)</f>
        <v>0</v>
      </c>
      <c r="U62" s="270"/>
      <c r="V62" s="270"/>
      <c r="W62" s="249"/>
      <c r="X62" s="249"/>
      <c r="Y62" s="249"/>
      <c r="Z62" s="91"/>
      <c r="AA62" s="32"/>
      <c r="AB62" s="213"/>
      <c r="AC62" s="213"/>
      <c r="AD62" s="13"/>
      <c r="AE62" s="91"/>
      <c r="AF62" s="91"/>
      <c r="AG62" s="50">
        <f>IF(S62&gt;=C62,1,0)</f>
        <v>0</v>
      </c>
      <c r="AH62" s="50"/>
      <c r="AI62" s="50"/>
      <c r="AJ62" s="50"/>
      <c r="AK62" s="50">
        <v>1</v>
      </c>
      <c r="AL62" s="91"/>
      <c r="AM62" s="91"/>
      <c r="AN62" s="91"/>
      <c r="AO62" s="91"/>
      <c r="AP62" s="91"/>
      <c r="AQ62" s="271"/>
    </row>
    <row r="63" spans="1:43" s="214" customFormat="1" ht="12.75" customHeight="1" thickTop="1">
      <c r="A63" s="266"/>
      <c r="B63" s="262" t="s">
        <v>239</v>
      </c>
      <c r="C63" s="101">
        <f>IF(SUM(T60:T62)&gt;=3,"X",0)</f>
        <v>0</v>
      </c>
      <c r="D63" s="223" t="s">
        <v>284</v>
      </c>
      <c r="E63" s="52"/>
      <c r="F63" s="55"/>
      <c r="G63" s="55"/>
      <c r="H63" s="55"/>
      <c r="I63" s="55"/>
      <c r="J63" s="55"/>
      <c r="K63" s="55"/>
      <c r="L63" s="55"/>
      <c r="M63" s="55"/>
      <c r="N63" s="55"/>
      <c r="O63" s="55"/>
      <c r="P63" s="55"/>
      <c r="Q63" s="55"/>
      <c r="R63" s="55"/>
      <c r="S63" s="55"/>
      <c r="T63" s="55"/>
      <c r="U63" s="224"/>
      <c r="V63" s="225"/>
      <c r="W63" s="225"/>
      <c r="X63" s="249"/>
      <c r="Y63" s="249"/>
      <c r="Z63" s="91"/>
      <c r="AA63" s="2"/>
      <c r="AB63" s="3"/>
      <c r="AC63" s="3"/>
      <c r="AD63" s="186"/>
      <c r="AE63" s="91"/>
      <c r="AF63" s="91"/>
      <c r="AG63" s="91"/>
      <c r="AH63" s="91"/>
      <c r="AI63" s="91"/>
      <c r="AJ63" s="91"/>
      <c r="AK63" s="91"/>
      <c r="AL63" s="91"/>
      <c r="AM63" s="91"/>
      <c r="AN63" s="119" t="s">
        <v>246</v>
      </c>
      <c r="AO63" s="106"/>
      <c r="AP63" s="106"/>
      <c r="AQ63" s="276" t="s">
        <v>248</v>
      </c>
    </row>
    <row r="64" spans="1:43">
      <c r="A64" s="95"/>
      <c r="B64" s="95"/>
      <c r="C64" s="95"/>
      <c r="D64" s="95"/>
      <c r="E64" s="95"/>
      <c r="F64" s="95"/>
      <c r="G64" s="95"/>
      <c r="H64" s="95"/>
      <c r="I64" s="95"/>
      <c r="J64" s="95"/>
      <c r="K64" s="95"/>
      <c r="L64" s="95"/>
      <c r="M64" s="95"/>
      <c r="N64" s="95"/>
      <c r="O64" s="95"/>
      <c r="P64" s="95"/>
      <c r="Q64" s="95"/>
      <c r="R64" s="95"/>
      <c r="S64" s="95"/>
      <c r="T64" s="95"/>
      <c r="U64" s="95"/>
      <c r="V64" s="95"/>
      <c r="W64" s="119" t="s">
        <v>65</v>
      </c>
      <c r="X64" s="369" t="s">
        <v>252</v>
      </c>
      <c r="Y64" s="370"/>
      <c r="Z64" s="95"/>
      <c r="AA64" s="2"/>
      <c r="AB64" s="3"/>
      <c r="AC64" s="3"/>
      <c r="AD64" s="186"/>
      <c r="AE64" s="95"/>
      <c r="AF64" s="95"/>
      <c r="AG64" s="253" t="s">
        <v>234</v>
      </c>
      <c r="AH64" s="309"/>
      <c r="AI64" s="309"/>
      <c r="AJ64" s="305"/>
      <c r="AK64" s="306"/>
      <c r="AL64" s="95"/>
      <c r="AM64" s="95"/>
      <c r="AN64" s="252" t="s">
        <v>267</v>
      </c>
      <c r="AO64" s="106"/>
      <c r="AP64" s="106"/>
      <c r="AQ64" s="277" t="s">
        <v>256</v>
      </c>
    </row>
    <row r="65" spans="1:43">
      <c r="A65" s="96" t="s">
        <v>240</v>
      </c>
      <c r="B65" s="95"/>
      <c r="C65" s="95"/>
      <c r="D65" s="95"/>
      <c r="E65" s="95"/>
      <c r="F65" s="95"/>
      <c r="G65" s="95"/>
      <c r="H65" s="95"/>
      <c r="I65" s="95"/>
      <c r="J65" s="95"/>
      <c r="K65" s="95"/>
      <c r="L65" s="95"/>
      <c r="M65" s="95"/>
      <c r="N65" s="95"/>
      <c r="O65" s="95"/>
      <c r="P65" s="95"/>
      <c r="Q65" s="95"/>
      <c r="R65" s="95"/>
      <c r="S65" s="95"/>
      <c r="T65" s="95"/>
      <c r="U65" s="95"/>
      <c r="V65" s="95"/>
      <c r="W65" s="191" t="s">
        <v>269</v>
      </c>
      <c r="X65" s="371"/>
      <c r="Y65" s="372"/>
      <c r="Z65" s="95"/>
      <c r="AA65" s="2"/>
      <c r="AB65" s="3"/>
      <c r="AC65" s="3"/>
      <c r="AD65" s="186"/>
      <c r="AE65" s="95"/>
      <c r="AF65" s="95"/>
      <c r="AG65" s="184" t="s">
        <v>26</v>
      </c>
      <c r="AH65" s="307"/>
      <c r="AI65" s="307"/>
      <c r="AJ65" s="307"/>
      <c r="AK65" s="308"/>
      <c r="AL65" s="119" t="s">
        <v>242</v>
      </c>
      <c r="AM65" s="253" t="s">
        <v>243</v>
      </c>
      <c r="AN65" s="252" t="s">
        <v>270</v>
      </c>
      <c r="AO65" s="119" t="s">
        <v>266</v>
      </c>
      <c r="AP65" s="281" t="s">
        <v>268</v>
      </c>
      <c r="AQ65" s="280" t="s">
        <v>257</v>
      </c>
    </row>
    <row r="66" spans="1:43">
      <c r="A66" s="49" t="s">
        <v>55</v>
      </c>
      <c r="B66" s="135"/>
      <c r="C66" s="49" t="s">
        <v>56</v>
      </c>
      <c r="D66" s="135"/>
      <c r="E66" s="138" t="s">
        <v>33</v>
      </c>
      <c r="F66" s="143"/>
      <c r="G66" s="143"/>
      <c r="H66" s="143"/>
      <c r="I66" s="143"/>
      <c r="J66" s="143"/>
      <c r="K66" s="143"/>
      <c r="L66" s="143"/>
      <c r="M66" s="143"/>
      <c r="N66" s="143"/>
      <c r="O66" s="143"/>
      <c r="P66" s="143"/>
      <c r="Q66" s="143"/>
      <c r="R66" s="143"/>
      <c r="S66" s="365" t="s">
        <v>58</v>
      </c>
      <c r="T66" s="366"/>
      <c r="U66" s="366"/>
      <c r="V66" s="367"/>
      <c r="W66" s="257" t="s">
        <v>247</v>
      </c>
      <c r="X66" s="373"/>
      <c r="Y66" s="374"/>
      <c r="Z66" s="95"/>
      <c r="AA66" s="2"/>
      <c r="AB66" s="3"/>
      <c r="AC66" s="3"/>
      <c r="AD66" s="186"/>
      <c r="AE66" s="95"/>
      <c r="AF66" s="95"/>
      <c r="AG66" s="157" t="s">
        <v>34</v>
      </c>
      <c r="AH66" s="119" t="s">
        <v>48</v>
      </c>
      <c r="AI66" s="119" t="s">
        <v>165</v>
      </c>
      <c r="AJ66" s="119" t="s">
        <v>211</v>
      </c>
      <c r="AK66" s="157" t="s">
        <v>1</v>
      </c>
      <c r="AL66" s="252" t="s">
        <v>65</v>
      </c>
      <c r="AM66" s="223" t="s">
        <v>65</v>
      </c>
      <c r="AN66" s="254" t="s">
        <v>250</v>
      </c>
      <c r="AO66" s="252" t="s">
        <v>242</v>
      </c>
      <c r="AP66" s="282" t="s">
        <v>243</v>
      </c>
      <c r="AQ66" s="280" t="s">
        <v>258</v>
      </c>
    </row>
    <row r="67" spans="1:43" ht="13.5" thickBot="1">
      <c r="A67" s="136" t="s">
        <v>43</v>
      </c>
      <c r="B67" s="135" t="s">
        <v>40</v>
      </c>
      <c r="C67" s="136" t="s">
        <v>46</v>
      </c>
      <c r="D67" s="136" t="s">
        <v>16</v>
      </c>
      <c r="E67" s="295"/>
      <c r="F67" s="175"/>
      <c r="G67" s="175"/>
      <c r="H67" s="175"/>
      <c r="I67" s="175"/>
      <c r="J67" s="175"/>
      <c r="K67" s="175"/>
      <c r="L67" s="175"/>
      <c r="M67" s="175"/>
      <c r="N67" s="175"/>
      <c r="O67" s="175"/>
      <c r="P67" s="175"/>
      <c r="Q67" s="175"/>
      <c r="R67" s="175"/>
      <c r="S67" s="136" t="s">
        <v>2</v>
      </c>
      <c r="T67" s="136" t="s">
        <v>31</v>
      </c>
      <c r="U67" s="136" t="s">
        <v>24</v>
      </c>
      <c r="V67" s="50" t="s">
        <v>66</v>
      </c>
      <c r="W67" s="101" t="s">
        <v>249</v>
      </c>
      <c r="X67" s="250" t="s">
        <v>242</v>
      </c>
      <c r="Y67" s="250" t="s">
        <v>243</v>
      </c>
      <c r="Z67" s="95"/>
      <c r="AA67" s="2"/>
      <c r="AB67" s="3"/>
      <c r="AC67" s="3"/>
      <c r="AD67" s="186"/>
      <c r="AE67" s="95"/>
      <c r="AF67" s="95"/>
      <c r="AG67" s="251" t="s">
        <v>49</v>
      </c>
      <c r="AH67" s="148" t="s">
        <v>49</v>
      </c>
      <c r="AI67" s="148" t="s">
        <v>49</v>
      </c>
      <c r="AJ67" s="251" t="s">
        <v>49</v>
      </c>
      <c r="AK67" s="251" t="s">
        <v>50</v>
      </c>
      <c r="AL67" s="148" t="s">
        <v>245</v>
      </c>
      <c r="AM67" s="220" t="s">
        <v>245</v>
      </c>
      <c r="AN67" s="148" t="s">
        <v>251</v>
      </c>
      <c r="AO67" s="148" t="s">
        <v>65</v>
      </c>
      <c r="AP67" s="279" t="s">
        <v>65</v>
      </c>
      <c r="AQ67" s="280" t="s">
        <v>307</v>
      </c>
    </row>
    <row r="68" spans="1:43" ht="14.25" thickTop="1" thickBot="1">
      <c r="A68" s="357">
        <v>1</v>
      </c>
      <c r="B68" s="395" t="str">
        <f>DenStatus!C42</f>
        <v>Adventures in Science</v>
      </c>
      <c r="C68" s="361">
        <v>6</v>
      </c>
      <c r="D68" s="361">
        <v>11</v>
      </c>
      <c r="E68" s="136">
        <v>1</v>
      </c>
      <c r="F68" s="136">
        <v>2</v>
      </c>
      <c r="G68" s="50" t="s">
        <v>154</v>
      </c>
      <c r="H68" s="50" t="s">
        <v>155</v>
      </c>
      <c r="I68" s="50" t="s">
        <v>156</v>
      </c>
      <c r="J68" s="50" t="s">
        <v>157</v>
      </c>
      <c r="K68" s="50" t="s">
        <v>158</v>
      </c>
      <c r="L68" s="50" t="s">
        <v>159</v>
      </c>
      <c r="M68" s="50" t="s">
        <v>160</v>
      </c>
      <c r="N68" s="50" t="s">
        <v>161</v>
      </c>
      <c r="O68" s="50" t="s">
        <v>162</v>
      </c>
      <c r="P68" s="195"/>
      <c r="Q68" s="159"/>
      <c r="R68" s="159"/>
      <c r="S68" s="357">
        <f>COUNTA(E69:R69)</f>
        <v>0</v>
      </c>
      <c r="T68" s="357">
        <f>IF(SUM(AG68:AJ69)&gt;=AK68,1,0)</f>
        <v>0</v>
      </c>
      <c r="U68" s="377"/>
      <c r="V68" s="377"/>
      <c r="W68" s="402" t="str">
        <f>IF(AN68&gt;1,"ERROR",IF(AN68=1,"OK",""))</f>
        <v/>
      </c>
      <c r="X68" s="364"/>
      <c r="Y68" s="364"/>
      <c r="Z68" s="95"/>
      <c r="AA68" s="2"/>
      <c r="AB68" s="3"/>
      <c r="AC68" s="3"/>
      <c r="AD68" s="186"/>
      <c r="AE68" s="95"/>
      <c r="AF68" s="95"/>
      <c r="AG68" s="357">
        <f>IF(COUNTA(E69:F69)&gt;=2,1,0)</f>
        <v>0</v>
      </c>
      <c r="AH68" s="357">
        <f>IF(COUNTA(G69:O69)&gt;=4,1,0)</f>
        <v>0</v>
      </c>
      <c r="AI68" s="357"/>
      <c r="AJ68" s="357"/>
      <c r="AK68" s="357">
        <v>2</v>
      </c>
      <c r="AL68" s="357">
        <f>COUNTA(X68)</f>
        <v>0</v>
      </c>
      <c r="AM68" s="357">
        <f>COUNTA(Y68)</f>
        <v>0</v>
      </c>
      <c r="AN68" s="357">
        <f>SUM(AL68:AM69)</f>
        <v>0</v>
      </c>
      <c r="AO68" s="357">
        <f>IF(AN68&gt;1,0,IF(T68+AL68=2,1,0))</f>
        <v>0</v>
      </c>
      <c r="AP68" s="358">
        <f>IF(AN68&gt;1,0,IF(T68+AM68=2,1,0))</f>
        <v>0</v>
      </c>
      <c r="AQ68" s="278" t="s">
        <v>255</v>
      </c>
    </row>
    <row r="69" spans="1:43" ht="14.25" thickTop="1" thickBot="1">
      <c r="A69" s="394"/>
      <c r="B69" s="348"/>
      <c r="C69" s="343"/>
      <c r="D69" s="343"/>
      <c r="E69" s="179"/>
      <c r="F69" s="179"/>
      <c r="G69" s="179"/>
      <c r="H69" s="179"/>
      <c r="I69" s="179"/>
      <c r="J69" s="179"/>
      <c r="K69" s="179"/>
      <c r="L69" s="179"/>
      <c r="M69" s="179"/>
      <c r="N69" s="179"/>
      <c r="O69" s="179"/>
      <c r="P69" s="196"/>
      <c r="Q69" s="197"/>
      <c r="R69" s="197"/>
      <c r="S69" s="394"/>
      <c r="T69" s="394"/>
      <c r="U69" s="376"/>
      <c r="V69" s="376"/>
      <c r="W69" s="403"/>
      <c r="X69" s="368"/>
      <c r="Y69" s="363"/>
      <c r="Z69" s="95"/>
      <c r="AA69" s="2"/>
      <c r="AB69" s="3"/>
      <c r="AC69" s="3"/>
      <c r="AD69" s="186"/>
      <c r="AE69" s="95"/>
      <c r="AF69" s="95"/>
      <c r="AG69" s="343"/>
      <c r="AH69" s="343"/>
      <c r="AI69" s="343"/>
      <c r="AJ69" s="343"/>
      <c r="AK69" s="343"/>
      <c r="AL69" s="343"/>
      <c r="AM69" s="343"/>
      <c r="AN69" s="343"/>
      <c r="AO69" s="343"/>
      <c r="AP69" s="359"/>
      <c r="AQ69" s="278" t="s">
        <v>244</v>
      </c>
    </row>
    <row r="70" spans="1:43" ht="14.25" thickTop="1" thickBot="1">
      <c r="A70" s="360">
        <f>A68+1</f>
        <v>2</v>
      </c>
      <c r="B70" s="381" t="str">
        <f>DenStatus!C43</f>
        <v>Aquanaut</v>
      </c>
      <c r="C70" s="342">
        <v>6</v>
      </c>
      <c r="D70" s="342">
        <v>9</v>
      </c>
      <c r="E70" s="181">
        <v>1</v>
      </c>
      <c r="F70" s="181">
        <v>2</v>
      </c>
      <c r="G70" s="181">
        <v>3</v>
      </c>
      <c r="H70" s="181">
        <v>4</v>
      </c>
      <c r="I70" s="181">
        <v>5</v>
      </c>
      <c r="J70" s="181">
        <v>6</v>
      </c>
      <c r="K70" s="181">
        <v>7</v>
      </c>
      <c r="L70" s="181">
        <v>8</v>
      </c>
      <c r="M70" s="181">
        <v>9</v>
      </c>
      <c r="N70" s="198"/>
      <c r="O70" s="199"/>
      <c r="P70" s="199"/>
      <c r="Q70" s="199"/>
      <c r="R70" s="199"/>
      <c r="S70" s="360">
        <f>COUNTA(E71:R71)</f>
        <v>0</v>
      </c>
      <c r="T70" s="360">
        <f>IF(SUM(AG70:AJ71)&gt;=AK70,1,0)</f>
        <v>0</v>
      </c>
      <c r="U70" s="375"/>
      <c r="V70" s="375"/>
      <c r="W70" s="402" t="str">
        <f>IF(AN70&gt;1,"ERROR",IF(AN70=1,"OK",""))</f>
        <v/>
      </c>
      <c r="X70" s="362"/>
      <c r="Y70" s="362"/>
      <c r="Z70" s="95"/>
      <c r="AA70" s="32"/>
      <c r="AB70" s="3"/>
      <c r="AC70" s="3"/>
      <c r="AD70" s="186"/>
      <c r="AE70" s="95"/>
      <c r="AF70" s="95"/>
      <c r="AG70" s="360">
        <f>IF(COUNTA(E71:H71)&gt;=4,1,0)</f>
        <v>0</v>
      </c>
      <c r="AH70" s="342">
        <f>IF(COUNTA(I71:M71)&gt;=2,1,0)</f>
        <v>0</v>
      </c>
      <c r="AI70" s="360"/>
      <c r="AJ70" s="360"/>
      <c r="AK70" s="360">
        <v>2</v>
      </c>
      <c r="AL70" s="360">
        <f>COUNTA(X70)</f>
        <v>0</v>
      </c>
      <c r="AM70" s="360">
        <f>COUNTA(Y70)</f>
        <v>0</v>
      </c>
      <c r="AN70" s="360">
        <f>SUM(AL70:AM71)</f>
        <v>0</v>
      </c>
      <c r="AO70" s="360">
        <f>IF(AN70&gt;1,0,IF(T70+AL70=2,1,0))</f>
        <v>0</v>
      </c>
      <c r="AP70" s="408">
        <f>IF(AN70&gt;1,0,IF(T70+AM70=2,1,0))</f>
        <v>0</v>
      </c>
      <c r="AQ70" s="291"/>
    </row>
    <row r="71" spans="1:43" ht="13.5" thickBot="1">
      <c r="A71" s="394"/>
      <c r="B71" s="396"/>
      <c r="C71" s="394"/>
      <c r="D71" s="394"/>
      <c r="E71" s="179"/>
      <c r="F71" s="179"/>
      <c r="G71" s="179"/>
      <c r="H71" s="179"/>
      <c r="I71" s="179"/>
      <c r="J71" s="179"/>
      <c r="K71" s="179"/>
      <c r="L71" s="179"/>
      <c r="M71" s="179"/>
      <c r="N71" s="196"/>
      <c r="O71" s="197"/>
      <c r="P71" s="197"/>
      <c r="Q71" s="197"/>
      <c r="R71" s="197"/>
      <c r="S71" s="394"/>
      <c r="T71" s="394"/>
      <c r="U71" s="376"/>
      <c r="V71" s="376"/>
      <c r="W71" s="403"/>
      <c r="X71" s="368"/>
      <c r="Y71" s="363"/>
      <c r="Z71" s="95"/>
      <c r="AA71" s="32"/>
      <c r="AB71" s="3"/>
      <c r="AC71" s="3"/>
      <c r="AD71" s="186"/>
      <c r="AE71" s="95"/>
      <c r="AF71" s="95"/>
      <c r="AG71" s="343"/>
      <c r="AH71" s="343"/>
      <c r="AI71" s="343"/>
      <c r="AJ71" s="343"/>
      <c r="AK71" s="343"/>
      <c r="AL71" s="343"/>
      <c r="AM71" s="343"/>
      <c r="AN71" s="343"/>
      <c r="AO71" s="343"/>
      <c r="AP71" s="409"/>
      <c r="AQ71" s="290"/>
    </row>
    <row r="72" spans="1:43" ht="13.5" thickBot="1">
      <c r="A72" s="360">
        <f>A70+1</f>
        <v>3</v>
      </c>
      <c r="B72" s="381" t="str">
        <f>DenStatus!C44</f>
        <v>Art Explosion</v>
      </c>
      <c r="C72" s="342">
        <v>4</v>
      </c>
      <c r="D72" s="342">
        <v>9</v>
      </c>
      <c r="E72" s="181">
        <v>1</v>
      </c>
      <c r="F72" s="181">
        <v>2</v>
      </c>
      <c r="G72" s="182" t="s">
        <v>154</v>
      </c>
      <c r="H72" s="182" t="s">
        <v>155</v>
      </c>
      <c r="I72" s="182" t="s">
        <v>156</v>
      </c>
      <c r="J72" s="182" t="s">
        <v>157</v>
      </c>
      <c r="K72" s="182" t="s">
        <v>158</v>
      </c>
      <c r="L72" s="182" t="s">
        <v>159</v>
      </c>
      <c r="M72" s="182" t="s">
        <v>160</v>
      </c>
      <c r="N72" s="200"/>
      <c r="O72" s="201"/>
      <c r="P72" s="201"/>
      <c r="Q72" s="201"/>
      <c r="R72" s="201"/>
      <c r="S72" s="360">
        <f>COUNTA(E73:R73)</f>
        <v>0</v>
      </c>
      <c r="T72" s="360">
        <f>IF(SUM(AG72:AJ73)&gt;=AK72,1,0)</f>
        <v>0</v>
      </c>
      <c r="U72" s="375"/>
      <c r="V72" s="375"/>
      <c r="W72" s="402" t="str">
        <f>IF(AN72&gt;1,"ERROR",IF(AN72=1,"OK",""))</f>
        <v/>
      </c>
      <c r="X72" s="362"/>
      <c r="Y72" s="362"/>
      <c r="Z72" s="95"/>
      <c r="AA72" s="2"/>
      <c r="AB72" s="3"/>
      <c r="AC72" s="3"/>
      <c r="AD72" s="186"/>
      <c r="AE72" s="95"/>
      <c r="AF72" s="95"/>
      <c r="AG72" s="360">
        <f>IF(COUNTA(E73:F73)&gt;=2,1,0)</f>
        <v>0</v>
      </c>
      <c r="AH72" s="360">
        <f>IF(COUNTA(G73:M73)&gt;=2,1,0)</f>
        <v>0</v>
      </c>
      <c r="AI72" s="360"/>
      <c r="AJ72" s="360"/>
      <c r="AK72" s="360">
        <v>2</v>
      </c>
      <c r="AL72" s="360">
        <f>COUNTA(X72)</f>
        <v>0</v>
      </c>
      <c r="AM72" s="360">
        <f>COUNTA(Y72)</f>
        <v>0</v>
      </c>
      <c r="AN72" s="360">
        <f>SUM(AL72:AM73)</f>
        <v>0</v>
      </c>
      <c r="AO72" s="360">
        <f>IF(AN72&gt;1,0,IF(T72+AL72=2,1,0))</f>
        <v>0</v>
      </c>
      <c r="AP72" s="360">
        <f>IF(AN72&gt;1,0,IF(T72+AM72=2,1,0))</f>
        <v>0</v>
      </c>
      <c r="AQ72" s="95"/>
    </row>
    <row r="73" spans="1:43" ht="13.5" thickBot="1">
      <c r="A73" s="394"/>
      <c r="B73" s="396"/>
      <c r="C73" s="394"/>
      <c r="D73" s="394"/>
      <c r="E73" s="179"/>
      <c r="F73" s="179"/>
      <c r="G73" s="179"/>
      <c r="H73" s="179"/>
      <c r="I73" s="179"/>
      <c r="J73" s="179"/>
      <c r="K73" s="179"/>
      <c r="L73" s="179"/>
      <c r="M73" s="179"/>
      <c r="N73" s="202"/>
      <c r="O73" s="312"/>
      <c r="P73" s="312"/>
      <c r="Q73" s="312"/>
      <c r="R73" s="312"/>
      <c r="S73" s="394"/>
      <c r="T73" s="394"/>
      <c r="U73" s="376"/>
      <c r="V73" s="376"/>
      <c r="W73" s="403"/>
      <c r="X73" s="368"/>
      <c r="Y73" s="363"/>
      <c r="Z73" s="95"/>
      <c r="AA73" s="2"/>
      <c r="AB73" s="3"/>
      <c r="AC73" s="3"/>
      <c r="AD73" s="186"/>
      <c r="AE73" s="95"/>
      <c r="AF73" s="95"/>
      <c r="AG73" s="343"/>
      <c r="AH73" s="343"/>
      <c r="AI73" s="343"/>
      <c r="AJ73" s="343"/>
      <c r="AK73" s="343"/>
      <c r="AL73" s="343"/>
      <c r="AM73" s="343"/>
      <c r="AN73" s="343"/>
      <c r="AO73" s="343"/>
      <c r="AP73" s="343"/>
      <c r="AQ73" s="95"/>
    </row>
    <row r="74" spans="1:43" ht="13.5" thickBot="1">
      <c r="A74" s="360">
        <f>A72+1</f>
        <v>4</v>
      </c>
      <c r="B74" s="381" t="str">
        <f>DenStatus!C45</f>
        <v>Aware and Care</v>
      </c>
      <c r="C74" s="342">
        <v>5</v>
      </c>
      <c r="D74" s="342">
        <v>11</v>
      </c>
      <c r="E74" s="182">
        <v>1</v>
      </c>
      <c r="F74" s="182">
        <v>2</v>
      </c>
      <c r="G74" s="182">
        <v>3</v>
      </c>
      <c r="H74" s="182" t="s">
        <v>163</v>
      </c>
      <c r="I74" s="182" t="s">
        <v>164</v>
      </c>
      <c r="J74" s="182" t="s">
        <v>179</v>
      </c>
      <c r="K74" s="182" t="s">
        <v>180</v>
      </c>
      <c r="L74" s="182" t="s">
        <v>181</v>
      </c>
      <c r="M74" s="182" t="s">
        <v>182</v>
      </c>
      <c r="N74" s="182" t="s">
        <v>183</v>
      </c>
      <c r="O74" s="182" t="s">
        <v>184</v>
      </c>
      <c r="P74" s="201"/>
      <c r="Q74" s="201"/>
      <c r="R74" s="201"/>
      <c r="S74" s="360">
        <f>COUNTA(E75:R75)</f>
        <v>0</v>
      </c>
      <c r="T74" s="360">
        <f>IF(SUM(AG74:AJ75)&gt;=AK74,1,0)</f>
        <v>0</v>
      </c>
      <c r="U74" s="375"/>
      <c r="V74" s="375"/>
      <c r="W74" s="402" t="str">
        <f>IF(AN74&gt;1,"ERROR",IF(AN74=1,"OK",""))</f>
        <v/>
      </c>
      <c r="X74" s="362"/>
      <c r="Y74" s="362"/>
      <c r="Z74" s="95"/>
      <c r="AA74" s="2"/>
      <c r="AB74" s="3"/>
      <c r="AC74" s="3"/>
      <c r="AD74" s="186"/>
      <c r="AE74" s="95"/>
      <c r="AF74" s="95"/>
      <c r="AG74" s="360">
        <f>IF(COUNTA(E75:G75)&gt;=3,1,0)</f>
        <v>0</v>
      </c>
      <c r="AH74" s="360">
        <f>IF(COUNTA(H75:O75)&gt;=2,1,0)</f>
        <v>0</v>
      </c>
      <c r="AI74" s="360"/>
      <c r="AJ74" s="360"/>
      <c r="AK74" s="360">
        <v>2</v>
      </c>
      <c r="AL74" s="360">
        <f>COUNTA(X74)</f>
        <v>0</v>
      </c>
      <c r="AM74" s="360">
        <f>COUNTA(Y74)</f>
        <v>0</v>
      </c>
      <c r="AN74" s="360">
        <f>SUM(AL74:AM75)</f>
        <v>0</v>
      </c>
      <c r="AO74" s="360">
        <f>IF(AN74&gt;1,0,IF(T74+AL74=2,1,0))</f>
        <v>0</v>
      </c>
      <c r="AP74" s="360">
        <f>IF(AN74&gt;1,0,IF(T74+AM74=2,1,0))</f>
        <v>0</v>
      </c>
      <c r="AQ74" s="95"/>
    </row>
    <row r="75" spans="1:43" ht="13.5" thickBot="1">
      <c r="A75" s="394"/>
      <c r="B75" s="396"/>
      <c r="C75" s="394"/>
      <c r="D75" s="394"/>
      <c r="E75" s="179"/>
      <c r="F75" s="179"/>
      <c r="G75" s="179"/>
      <c r="H75" s="179"/>
      <c r="I75" s="179"/>
      <c r="J75" s="179"/>
      <c r="K75" s="179"/>
      <c r="L75" s="179"/>
      <c r="M75" s="179"/>
      <c r="N75" s="179"/>
      <c r="O75" s="179"/>
      <c r="P75" s="312"/>
      <c r="Q75" s="312"/>
      <c r="R75" s="312"/>
      <c r="S75" s="394"/>
      <c r="T75" s="394"/>
      <c r="U75" s="376"/>
      <c r="V75" s="376"/>
      <c r="W75" s="403"/>
      <c r="X75" s="368"/>
      <c r="Y75" s="363"/>
      <c r="Z75" s="95"/>
      <c r="AA75" s="2"/>
      <c r="AB75" s="3"/>
      <c r="AC75" s="3"/>
      <c r="AD75" s="186"/>
      <c r="AE75" s="95"/>
      <c r="AF75" s="95"/>
      <c r="AG75" s="343"/>
      <c r="AH75" s="343"/>
      <c r="AI75" s="343"/>
      <c r="AJ75" s="343"/>
      <c r="AK75" s="343"/>
      <c r="AL75" s="343"/>
      <c r="AM75" s="343"/>
      <c r="AN75" s="343"/>
      <c r="AO75" s="343"/>
      <c r="AP75" s="343"/>
      <c r="AQ75" s="95"/>
    </row>
    <row r="76" spans="1:43" ht="13.5" thickBot="1">
      <c r="A76" s="360">
        <f>A74+1</f>
        <v>5</v>
      </c>
      <c r="B76" s="381" t="str">
        <f>DenStatus!C46</f>
        <v>Build It</v>
      </c>
      <c r="C76" s="342">
        <v>4</v>
      </c>
      <c r="D76" s="342">
        <v>4</v>
      </c>
      <c r="E76" s="181">
        <v>1</v>
      </c>
      <c r="F76" s="181">
        <v>2</v>
      </c>
      <c r="G76" s="181">
        <v>3</v>
      </c>
      <c r="H76" s="181">
        <v>4</v>
      </c>
      <c r="I76" s="198"/>
      <c r="J76" s="199"/>
      <c r="K76" s="199"/>
      <c r="L76" s="199"/>
      <c r="M76" s="199"/>
      <c r="N76" s="199"/>
      <c r="O76" s="199"/>
      <c r="P76" s="199"/>
      <c r="Q76" s="199"/>
      <c r="R76" s="199"/>
      <c r="S76" s="360">
        <f>COUNTA(E77:R77)</f>
        <v>0</v>
      </c>
      <c r="T76" s="360">
        <f>IF(SUM(AG76:AJ77)&gt;=AK76,1,0)</f>
        <v>0</v>
      </c>
      <c r="U76" s="375"/>
      <c r="V76" s="375"/>
      <c r="W76" s="402" t="str">
        <f>IF(AN76&gt;1,"ERROR",IF(AN76=1,"OK",""))</f>
        <v/>
      </c>
      <c r="X76" s="362"/>
      <c r="Y76" s="362"/>
      <c r="Z76" s="95"/>
      <c r="AA76" s="2"/>
      <c r="AB76" s="3"/>
      <c r="AC76" s="3"/>
      <c r="AD76" s="186"/>
      <c r="AE76" s="95"/>
      <c r="AF76" s="95"/>
      <c r="AG76" s="360">
        <f>IF(COUNTA(E77:H77)&gt;=4,1,0)</f>
        <v>0</v>
      </c>
      <c r="AH76" s="360"/>
      <c r="AI76" s="360"/>
      <c r="AJ76" s="360"/>
      <c r="AK76" s="360">
        <v>1</v>
      </c>
      <c r="AL76" s="360">
        <f>COUNTA(X76)</f>
        <v>0</v>
      </c>
      <c r="AM76" s="360">
        <f>COUNTA(Y76)</f>
        <v>0</v>
      </c>
      <c r="AN76" s="360">
        <f>SUM(AL76:AM77)</f>
        <v>0</v>
      </c>
      <c r="AO76" s="360">
        <f>IF(AN76&gt;1,0,IF(T76+AL76=2,1,0))</f>
        <v>0</v>
      </c>
      <c r="AP76" s="360">
        <f>IF(AN76&gt;1,0,IF(T76+AM76=2,1,0))</f>
        <v>0</v>
      </c>
      <c r="AQ76" s="95"/>
    </row>
    <row r="77" spans="1:43" ht="13.5" thickBot="1">
      <c r="A77" s="394"/>
      <c r="B77" s="396"/>
      <c r="C77" s="394"/>
      <c r="D77" s="394"/>
      <c r="E77" s="179"/>
      <c r="F77" s="179"/>
      <c r="G77" s="179"/>
      <c r="H77" s="179"/>
      <c r="I77" s="196"/>
      <c r="J77" s="197"/>
      <c r="K77" s="197"/>
      <c r="L77" s="197"/>
      <c r="M77" s="197"/>
      <c r="N77" s="197"/>
      <c r="O77" s="197"/>
      <c r="P77" s="197"/>
      <c r="Q77" s="197"/>
      <c r="R77" s="197"/>
      <c r="S77" s="394"/>
      <c r="T77" s="394"/>
      <c r="U77" s="376"/>
      <c r="V77" s="376"/>
      <c r="W77" s="403"/>
      <c r="X77" s="368"/>
      <c r="Y77" s="363"/>
      <c r="Z77" s="95"/>
      <c r="AA77" s="2"/>
      <c r="AB77" s="3"/>
      <c r="AC77" s="3"/>
      <c r="AD77" s="186"/>
      <c r="AE77" s="95"/>
      <c r="AF77" s="95"/>
      <c r="AG77" s="343"/>
      <c r="AH77" s="343"/>
      <c r="AI77" s="343"/>
      <c r="AJ77" s="343"/>
      <c r="AK77" s="343"/>
      <c r="AL77" s="343"/>
      <c r="AM77" s="343"/>
      <c r="AN77" s="343"/>
      <c r="AO77" s="343"/>
      <c r="AP77" s="343"/>
      <c r="AQ77" s="95"/>
    </row>
    <row r="78" spans="1:43" ht="13.5" thickBot="1">
      <c r="A78" s="360">
        <f>A76+1</f>
        <v>6</v>
      </c>
      <c r="B78" s="381" t="str">
        <f>DenStatus!C47</f>
        <v>Build My Own Hero</v>
      </c>
      <c r="C78" s="342">
        <v>4</v>
      </c>
      <c r="D78" s="342">
        <v>6</v>
      </c>
      <c r="E78" s="181">
        <v>1</v>
      </c>
      <c r="F78" s="181">
        <v>2</v>
      </c>
      <c r="G78" s="181">
        <v>3</v>
      </c>
      <c r="H78" s="181">
        <v>4</v>
      </c>
      <c r="I78" s="181">
        <v>5</v>
      </c>
      <c r="J78" s="181">
        <v>6</v>
      </c>
      <c r="K78" s="198"/>
      <c r="L78" s="199"/>
      <c r="M78" s="199"/>
      <c r="N78" s="199"/>
      <c r="O78" s="199"/>
      <c r="P78" s="199"/>
      <c r="Q78" s="199"/>
      <c r="R78" s="199"/>
      <c r="S78" s="360">
        <f>COUNTA(E79:R79)</f>
        <v>0</v>
      </c>
      <c r="T78" s="360">
        <f>IF(SUM(AG78:AJ79)&gt;=AK78,1,0)</f>
        <v>0</v>
      </c>
      <c r="U78" s="375"/>
      <c r="V78" s="375"/>
      <c r="W78" s="402" t="str">
        <f>IF(AN78&gt;1,"ERROR",IF(AN78=1,"OK",""))</f>
        <v/>
      </c>
      <c r="X78" s="362"/>
      <c r="Y78" s="362"/>
      <c r="Z78" s="95"/>
      <c r="AA78" s="2"/>
      <c r="AB78" s="3"/>
      <c r="AC78" s="3"/>
      <c r="AD78" s="186"/>
      <c r="AE78" s="95"/>
      <c r="AF78" s="95"/>
      <c r="AG78" s="360">
        <f>IF(COUNTA(E79:G79)&gt;=3,1,0)</f>
        <v>0</v>
      </c>
      <c r="AH78" s="360">
        <f>IF(COUNTA(H79:J79)&gt;=1,1,0)</f>
        <v>0</v>
      </c>
      <c r="AI78" s="360"/>
      <c r="AJ78" s="360"/>
      <c r="AK78" s="360">
        <v>2</v>
      </c>
      <c r="AL78" s="360">
        <f>COUNTA(X78)</f>
        <v>0</v>
      </c>
      <c r="AM78" s="360">
        <f>COUNTA(Y78)</f>
        <v>0</v>
      </c>
      <c r="AN78" s="360">
        <f>SUM(AL78:AM79)</f>
        <v>0</v>
      </c>
      <c r="AO78" s="360">
        <f>IF(AN78&gt;1,0,IF(T78+AL78=2,1,0))</f>
        <v>0</v>
      </c>
      <c r="AP78" s="360">
        <f>IF(AN78&gt;1,0,IF(T78+AM78=2,1,0))</f>
        <v>0</v>
      </c>
      <c r="AQ78" s="95"/>
    </row>
    <row r="79" spans="1:43" ht="13.5" thickBot="1">
      <c r="A79" s="394"/>
      <c r="B79" s="396"/>
      <c r="C79" s="394"/>
      <c r="D79" s="394"/>
      <c r="E79" s="179"/>
      <c r="F79" s="179"/>
      <c r="G79" s="179"/>
      <c r="H79" s="179"/>
      <c r="I79" s="179"/>
      <c r="J79" s="179"/>
      <c r="K79" s="196"/>
      <c r="L79" s="197"/>
      <c r="M79" s="197"/>
      <c r="N79" s="197"/>
      <c r="O79" s="197"/>
      <c r="P79" s="197"/>
      <c r="Q79" s="197"/>
      <c r="R79" s="197"/>
      <c r="S79" s="394"/>
      <c r="T79" s="394"/>
      <c r="U79" s="376"/>
      <c r="V79" s="376"/>
      <c r="W79" s="403"/>
      <c r="X79" s="368"/>
      <c r="Y79" s="363"/>
      <c r="Z79" s="95"/>
      <c r="AA79" s="2"/>
      <c r="AB79" s="3"/>
      <c r="AC79" s="3"/>
      <c r="AD79" s="186"/>
      <c r="AE79" s="95"/>
      <c r="AF79" s="95"/>
      <c r="AG79" s="343"/>
      <c r="AH79" s="343"/>
      <c r="AI79" s="343"/>
      <c r="AJ79" s="343"/>
      <c r="AK79" s="343"/>
      <c r="AL79" s="343"/>
      <c r="AM79" s="343"/>
      <c r="AN79" s="343"/>
      <c r="AO79" s="343"/>
      <c r="AP79" s="343"/>
      <c r="AQ79" s="95"/>
    </row>
    <row r="80" spans="1:43" ht="13.5" thickBot="1">
      <c r="A80" s="360">
        <f>A78+1</f>
        <v>7</v>
      </c>
      <c r="B80" s="381" t="str">
        <f>DenStatus!C48</f>
        <v>Castaway</v>
      </c>
      <c r="C80" s="342">
        <v>6</v>
      </c>
      <c r="D80" s="342">
        <v>7</v>
      </c>
      <c r="E80" s="182" t="s">
        <v>169</v>
      </c>
      <c r="F80" s="182" t="s">
        <v>170</v>
      </c>
      <c r="G80" s="182" t="s">
        <v>171</v>
      </c>
      <c r="H80" s="182" t="s">
        <v>150</v>
      </c>
      <c r="I80" s="182" t="s">
        <v>151</v>
      </c>
      <c r="J80" s="182" t="s">
        <v>152</v>
      </c>
      <c r="K80" s="182" t="s">
        <v>153</v>
      </c>
      <c r="L80" s="199"/>
      <c r="M80" s="199"/>
      <c r="N80" s="199"/>
      <c r="O80" s="199"/>
      <c r="P80" s="199"/>
      <c r="Q80" s="199"/>
      <c r="R80" s="199"/>
      <c r="S80" s="360">
        <f>COUNTA(E81:R81)</f>
        <v>0</v>
      </c>
      <c r="T80" s="360">
        <f>IF(SUM(AG80:AJ81)&gt;=AK80,1,0)</f>
        <v>0</v>
      </c>
      <c r="U80" s="375"/>
      <c r="V80" s="375"/>
      <c r="W80" s="402" t="str">
        <f>IF(AN80&gt;1,"ERROR",IF(AN80=1,"OK",""))</f>
        <v/>
      </c>
      <c r="X80" s="362"/>
      <c r="Y80" s="362"/>
      <c r="Z80" s="95"/>
      <c r="AA80" s="2"/>
      <c r="AB80" s="3"/>
      <c r="AC80" s="3"/>
      <c r="AD80" s="186"/>
      <c r="AE80" s="95"/>
      <c r="AF80" s="95"/>
      <c r="AG80" s="360">
        <f>IF(COUNTA(E81)&gt;=1,1,0)</f>
        <v>0</v>
      </c>
      <c r="AH80" s="360">
        <f>IF(COUNTA(F81:G81)&gt;=1,1,0)</f>
        <v>0</v>
      </c>
      <c r="AI80" s="360">
        <f>IF(COUNTA(H81:K81)&gt;=4,1,0)</f>
        <v>0</v>
      </c>
      <c r="AJ80" s="360"/>
      <c r="AK80" s="360">
        <v>3</v>
      </c>
      <c r="AL80" s="360">
        <f>COUNTA(X80)</f>
        <v>0</v>
      </c>
      <c r="AM80" s="360">
        <f>COUNTA(Y80)</f>
        <v>0</v>
      </c>
      <c r="AN80" s="360">
        <f>SUM(AL80:AM81)</f>
        <v>0</v>
      </c>
      <c r="AO80" s="360">
        <f>IF(AN80&gt;1,0,IF(T80+AL80=2,1,0))</f>
        <v>0</v>
      </c>
      <c r="AP80" s="360">
        <f>IF(AN80&gt;1,0,IF(T80+AM80=2,1,0))</f>
        <v>0</v>
      </c>
      <c r="AQ80" s="95"/>
    </row>
    <row r="81" spans="1:43" ht="13.5" thickBot="1">
      <c r="A81" s="394"/>
      <c r="B81" s="396"/>
      <c r="C81" s="394"/>
      <c r="D81" s="394"/>
      <c r="E81" s="179"/>
      <c r="F81" s="179"/>
      <c r="G81" s="179"/>
      <c r="H81" s="179"/>
      <c r="I81" s="179"/>
      <c r="J81" s="179"/>
      <c r="K81" s="179"/>
      <c r="L81" s="197"/>
      <c r="M81" s="197"/>
      <c r="N81" s="197"/>
      <c r="O81" s="197"/>
      <c r="P81" s="197"/>
      <c r="Q81" s="197"/>
      <c r="R81" s="197"/>
      <c r="S81" s="394"/>
      <c r="T81" s="394"/>
      <c r="U81" s="376"/>
      <c r="V81" s="376"/>
      <c r="W81" s="403"/>
      <c r="X81" s="368"/>
      <c r="Y81" s="363"/>
      <c r="Z81" s="95"/>
      <c r="AA81" s="2"/>
      <c r="AB81" s="3"/>
      <c r="AC81" s="3"/>
      <c r="AD81" s="186"/>
      <c r="AE81" s="95"/>
      <c r="AF81" s="95"/>
      <c r="AG81" s="343"/>
      <c r="AH81" s="343"/>
      <c r="AI81" s="343"/>
      <c r="AJ81" s="343"/>
      <c r="AK81" s="343"/>
      <c r="AL81" s="343"/>
      <c r="AM81" s="343"/>
      <c r="AN81" s="343"/>
      <c r="AO81" s="343"/>
      <c r="AP81" s="343"/>
      <c r="AQ81" s="95"/>
    </row>
    <row r="82" spans="1:43" ht="13.5" thickBot="1">
      <c r="A82" s="360">
        <f>A80+1</f>
        <v>8</v>
      </c>
      <c r="B82" s="381" t="str">
        <f>DenStatus!C49</f>
        <v>Earth Rocks!</v>
      </c>
      <c r="C82" s="342">
        <v>11</v>
      </c>
      <c r="D82" s="342">
        <v>11</v>
      </c>
      <c r="E82" s="182" t="s">
        <v>169</v>
      </c>
      <c r="F82" s="182" t="s">
        <v>170</v>
      </c>
      <c r="G82" s="182">
        <v>2</v>
      </c>
      <c r="H82" s="182" t="s">
        <v>154</v>
      </c>
      <c r="I82" s="182" t="s">
        <v>155</v>
      </c>
      <c r="J82" s="182" t="s">
        <v>156</v>
      </c>
      <c r="K82" s="182" t="s">
        <v>163</v>
      </c>
      <c r="L82" s="182" t="s">
        <v>164</v>
      </c>
      <c r="M82" s="182">
        <v>5</v>
      </c>
      <c r="N82" s="182" t="s">
        <v>176</v>
      </c>
      <c r="O82" s="182" t="s">
        <v>177</v>
      </c>
      <c r="P82" s="199"/>
      <c r="Q82" s="199"/>
      <c r="R82" s="221"/>
      <c r="S82" s="360">
        <f>COUNTA(E83:R83)</f>
        <v>0</v>
      </c>
      <c r="T82" s="360">
        <f>IF(SUM(AG82:AJ83)&gt;=AK82,1,0)</f>
        <v>0</v>
      </c>
      <c r="U82" s="340"/>
      <c r="V82" s="375"/>
      <c r="W82" s="404" t="str">
        <f>IF(AN82&gt;1,"ERROR",IF(AN82=1,"OK",""))</f>
        <v/>
      </c>
      <c r="X82" s="362"/>
      <c r="Y82" s="362"/>
      <c r="Z82" s="95"/>
      <c r="AA82" s="2"/>
      <c r="AB82" s="3"/>
      <c r="AC82" s="3"/>
      <c r="AD82" s="186"/>
      <c r="AE82" s="95"/>
      <c r="AF82" s="95"/>
      <c r="AG82" s="360">
        <f>IF(COUNTA(E83:O83)&gt;=11,1,0)</f>
        <v>0</v>
      </c>
      <c r="AH82" s="360"/>
      <c r="AI82" s="360"/>
      <c r="AJ82" s="360"/>
      <c r="AK82" s="360">
        <v>1</v>
      </c>
      <c r="AL82" s="360">
        <f>COUNTA(X82)</f>
        <v>0</v>
      </c>
      <c r="AM82" s="360">
        <f>COUNTA(Y82)</f>
        <v>0</v>
      </c>
      <c r="AN82" s="360">
        <f>SUM(AL82:AM83)</f>
        <v>0</v>
      </c>
      <c r="AO82" s="360">
        <f>IF(AN82&gt;1,0,IF(T82+AL82=2,1,0))</f>
        <v>0</v>
      </c>
      <c r="AP82" s="360">
        <f>IF(AN82&gt;1,0,IF(T82+AM82=2,1,0))</f>
        <v>0</v>
      </c>
      <c r="AQ82" s="95"/>
    </row>
    <row r="83" spans="1:43" ht="13.5" thickBot="1">
      <c r="A83" s="397"/>
      <c r="B83" s="382"/>
      <c r="C83" s="379"/>
      <c r="D83" s="379"/>
      <c r="E83" s="5"/>
      <c r="F83" s="5"/>
      <c r="G83" s="5"/>
      <c r="H83" s="5"/>
      <c r="I83" s="5"/>
      <c r="J83" s="5"/>
      <c r="K83" s="5"/>
      <c r="L83" s="5"/>
      <c r="M83" s="5"/>
      <c r="N83" s="5"/>
      <c r="O83" s="5"/>
      <c r="P83" s="197"/>
      <c r="Q83" s="197"/>
      <c r="R83" s="53"/>
      <c r="S83" s="397"/>
      <c r="T83" s="397"/>
      <c r="U83" s="385"/>
      <c r="V83" s="393"/>
      <c r="W83" s="405"/>
      <c r="X83" s="368"/>
      <c r="Y83" s="363"/>
      <c r="Z83" s="95"/>
      <c r="AA83" s="2"/>
      <c r="AB83" s="3"/>
      <c r="AC83" s="3"/>
      <c r="AD83" s="186"/>
      <c r="AE83" s="95"/>
      <c r="AF83" s="95"/>
      <c r="AG83" s="328"/>
      <c r="AH83" s="328"/>
      <c r="AI83" s="328"/>
      <c r="AJ83" s="328"/>
      <c r="AK83" s="328"/>
      <c r="AL83" s="328"/>
      <c r="AM83" s="328"/>
      <c r="AN83" s="328"/>
      <c r="AO83" s="328"/>
      <c r="AP83" s="328"/>
      <c r="AQ83" s="95"/>
    </row>
    <row r="84" spans="1:43" ht="13.5" thickBot="1">
      <c r="A84" s="360">
        <f>A82+1</f>
        <v>9</v>
      </c>
      <c r="B84" s="381" t="str">
        <f>DenStatus!C50</f>
        <v>Engineer</v>
      </c>
      <c r="C84" s="342">
        <v>4</v>
      </c>
      <c r="D84" s="342">
        <v>6</v>
      </c>
      <c r="E84" s="181">
        <v>1</v>
      </c>
      <c r="F84" s="182" t="s">
        <v>150</v>
      </c>
      <c r="G84" s="182" t="s">
        <v>151</v>
      </c>
      <c r="H84" s="182" t="s">
        <v>152</v>
      </c>
      <c r="I84" s="181">
        <v>3</v>
      </c>
      <c r="J84" s="181">
        <v>4</v>
      </c>
      <c r="K84" s="198"/>
      <c r="L84" s="199"/>
      <c r="M84" s="199"/>
      <c r="N84" s="199"/>
      <c r="O84" s="199"/>
      <c r="P84" s="199"/>
      <c r="Q84" s="199"/>
      <c r="R84" s="199"/>
      <c r="S84" s="360">
        <f>COUNTA(E85:R85)</f>
        <v>0</v>
      </c>
      <c r="T84" s="360">
        <f>IF(SUM(AG84:AJ85)&gt;=AK84,1,0)</f>
        <v>0</v>
      </c>
      <c r="U84" s="375"/>
      <c r="V84" s="375"/>
      <c r="W84" s="402" t="str">
        <f>IF(AN84&gt;1,"ERROR",IF(AN84=1,"OK",""))</f>
        <v/>
      </c>
      <c r="X84" s="362"/>
      <c r="Y84" s="362"/>
      <c r="Z84" s="95"/>
      <c r="AA84" s="2"/>
      <c r="AB84" s="3"/>
      <c r="AC84" s="3"/>
      <c r="AD84" s="186"/>
      <c r="AE84" s="95"/>
      <c r="AF84" s="95"/>
      <c r="AG84" s="360">
        <f>IF(COUNTA(E85:H85)&gt;=4,1,0)</f>
        <v>0</v>
      </c>
      <c r="AH84" s="360"/>
      <c r="AI84" s="360"/>
      <c r="AJ84" s="360"/>
      <c r="AK84" s="360">
        <v>1</v>
      </c>
      <c r="AL84" s="360">
        <f>COUNTA(X84)</f>
        <v>0</v>
      </c>
      <c r="AM84" s="360">
        <f>COUNTA(Y84)</f>
        <v>0</v>
      </c>
      <c r="AN84" s="360">
        <f>SUM(AL84:AM85)</f>
        <v>0</v>
      </c>
      <c r="AO84" s="360">
        <f>IF(AN84&gt;1,0,IF(T84+AL84=2,1,0))</f>
        <v>0</v>
      </c>
      <c r="AP84" s="360">
        <f>IF(AN84&gt;1,0,IF(T84+AM84=2,1,0))</f>
        <v>0</v>
      </c>
      <c r="AQ84" s="95"/>
    </row>
    <row r="85" spans="1:43" ht="13.5" thickBot="1">
      <c r="A85" s="394"/>
      <c r="B85" s="396"/>
      <c r="C85" s="394"/>
      <c r="D85" s="394"/>
      <c r="E85" s="179"/>
      <c r="F85" s="179"/>
      <c r="G85" s="179"/>
      <c r="H85" s="179"/>
      <c r="I85" s="179"/>
      <c r="J85" s="179"/>
      <c r="K85" s="196"/>
      <c r="L85" s="197"/>
      <c r="M85" s="197"/>
      <c r="N85" s="197"/>
      <c r="O85" s="197"/>
      <c r="P85" s="197"/>
      <c r="Q85" s="197"/>
      <c r="R85" s="197"/>
      <c r="S85" s="394"/>
      <c r="T85" s="394"/>
      <c r="U85" s="376"/>
      <c r="V85" s="376"/>
      <c r="W85" s="403"/>
      <c r="X85" s="368"/>
      <c r="Y85" s="363"/>
      <c r="Z85" s="95"/>
      <c r="AA85" s="2"/>
      <c r="AB85" s="3"/>
      <c r="AC85" s="3"/>
      <c r="AD85" s="186"/>
      <c r="AE85" s="95"/>
      <c r="AF85" s="95"/>
      <c r="AG85" s="343"/>
      <c r="AH85" s="343"/>
      <c r="AI85" s="343"/>
      <c r="AJ85" s="343"/>
      <c r="AK85" s="343"/>
      <c r="AL85" s="343"/>
      <c r="AM85" s="343"/>
      <c r="AN85" s="343"/>
      <c r="AO85" s="343"/>
      <c r="AP85" s="343"/>
      <c r="AQ85" s="95"/>
    </row>
    <row r="86" spans="1:43" ht="13.5" thickBot="1">
      <c r="A86" s="360">
        <f>A84+1</f>
        <v>10</v>
      </c>
      <c r="B86" s="381" t="str">
        <f>DenStatus!C51</f>
        <v>Fix It</v>
      </c>
      <c r="C86" s="342">
        <v>15</v>
      </c>
      <c r="D86" s="342">
        <v>28</v>
      </c>
      <c r="E86" s="181">
        <v>1</v>
      </c>
      <c r="F86" s="182" t="s">
        <v>150</v>
      </c>
      <c r="G86" s="182" t="s">
        <v>151</v>
      </c>
      <c r="H86" s="182" t="s">
        <v>152</v>
      </c>
      <c r="I86" s="182" t="s">
        <v>154</v>
      </c>
      <c r="J86" s="182" t="s">
        <v>155</v>
      </c>
      <c r="K86" s="182" t="s">
        <v>156</v>
      </c>
      <c r="L86" s="182" t="s">
        <v>163</v>
      </c>
      <c r="M86" s="182" t="s">
        <v>164</v>
      </c>
      <c r="N86" s="182" t="s">
        <v>179</v>
      </c>
      <c r="O86" s="182" t="s">
        <v>180</v>
      </c>
      <c r="P86" s="182" t="s">
        <v>181</v>
      </c>
      <c r="Q86" s="182" t="s">
        <v>182</v>
      </c>
      <c r="R86" s="182" t="s">
        <v>183</v>
      </c>
      <c r="S86" s="360">
        <f>SUM(COUNTA(E87:R87)+COUNTA(E89:R89))</f>
        <v>0</v>
      </c>
      <c r="T86" s="360">
        <f>IF(SUM(AG86:AJ89)&gt;=AK86,1,0)</f>
        <v>0</v>
      </c>
      <c r="U86" s="340"/>
      <c r="V86" s="375"/>
      <c r="W86" s="404"/>
      <c r="X86" s="362"/>
      <c r="Y86" s="362"/>
      <c r="Z86" s="95"/>
      <c r="AA86" s="2"/>
      <c r="AB86" s="3"/>
      <c r="AC86" s="3"/>
      <c r="AD86" s="186"/>
      <c r="AE86" s="95"/>
      <c r="AF86" s="95"/>
      <c r="AG86" s="360">
        <f>IF(COUNTA(E87:K87)&gt;=7,1,0)</f>
        <v>0</v>
      </c>
      <c r="AH86" s="360">
        <f>IF(SUM(COUNTA(L87:R87)+COUNTA(E89:R89))&gt;=8,1,0)</f>
        <v>0</v>
      </c>
      <c r="AI86" s="360"/>
      <c r="AJ86" s="360"/>
      <c r="AK86" s="360">
        <v>2</v>
      </c>
      <c r="AL86" s="360">
        <f>COUNTA(X86)</f>
        <v>0</v>
      </c>
      <c r="AM86" s="360">
        <f>COUNTA(Y86)</f>
        <v>0</v>
      </c>
      <c r="AN86" s="360">
        <f>SUM(AL86:AM89)</f>
        <v>0</v>
      </c>
      <c r="AO86" s="360">
        <f>IF(AN86&gt;1,0,IF(T86+AL86=2,1,0))</f>
        <v>0</v>
      </c>
      <c r="AP86" s="360">
        <f>IF(AN86&gt;1,0,IF(T86+AM86=2,1,0))</f>
        <v>0</v>
      </c>
      <c r="AQ86" s="95"/>
    </row>
    <row r="87" spans="1:43" ht="13.5" thickBot="1">
      <c r="A87" s="389"/>
      <c r="B87" s="391"/>
      <c r="C87" s="389"/>
      <c r="D87" s="389"/>
      <c r="E87" s="31"/>
      <c r="F87" s="31"/>
      <c r="G87" s="31"/>
      <c r="H87" s="31"/>
      <c r="I87" s="31"/>
      <c r="J87" s="31"/>
      <c r="K87" s="31"/>
      <c r="L87" s="31"/>
      <c r="M87" s="31"/>
      <c r="N87" s="31"/>
      <c r="O87" s="31"/>
      <c r="P87" s="31"/>
      <c r="Q87" s="31"/>
      <c r="R87" s="31"/>
      <c r="S87" s="389"/>
      <c r="T87" s="389"/>
      <c r="U87" s="393"/>
      <c r="V87" s="393"/>
      <c r="W87" s="405"/>
      <c r="X87" s="363"/>
      <c r="Y87" s="363"/>
      <c r="Z87" s="95"/>
      <c r="AA87" s="2"/>
      <c r="AB87" s="3"/>
      <c r="AC87" s="3"/>
      <c r="AD87" s="186"/>
      <c r="AE87" s="95"/>
      <c r="AF87" s="95"/>
      <c r="AG87" s="328"/>
      <c r="AH87" s="328"/>
      <c r="AI87" s="328"/>
      <c r="AJ87" s="328"/>
      <c r="AK87" s="328"/>
      <c r="AL87" s="328"/>
      <c r="AM87" s="328"/>
      <c r="AN87" s="328"/>
      <c r="AO87" s="328"/>
      <c r="AP87" s="328"/>
      <c r="AQ87" s="95"/>
    </row>
    <row r="88" spans="1:43" ht="13.5" thickBot="1">
      <c r="A88" s="328"/>
      <c r="B88" s="347"/>
      <c r="C88" s="328"/>
      <c r="D88" s="328"/>
      <c r="E88" s="50" t="s">
        <v>184</v>
      </c>
      <c r="F88" s="50" t="s">
        <v>185</v>
      </c>
      <c r="G88" s="50" t="s">
        <v>186</v>
      </c>
      <c r="H88" s="50" t="s">
        <v>187</v>
      </c>
      <c r="I88" s="50" t="s">
        <v>188</v>
      </c>
      <c r="J88" s="50" t="s">
        <v>189</v>
      </c>
      <c r="K88" s="50" t="s">
        <v>190</v>
      </c>
      <c r="L88" s="50" t="s">
        <v>191</v>
      </c>
      <c r="M88" s="50" t="s">
        <v>192</v>
      </c>
      <c r="N88" s="50" t="s">
        <v>193</v>
      </c>
      <c r="O88" s="50" t="s">
        <v>194</v>
      </c>
      <c r="P88" s="50" t="s">
        <v>195</v>
      </c>
      <c r="Q88" s="50" t="s">
        <v>196</v>
      </c>
      <c r="R88" s="50" t="s">
        <v>197</v>
      </c>
      <c r="S88" s="328"/>
      <c r="T88" s="328"/>
      <c r="U88" s="328"/>
      <c r="V88" s="328"/>
      <c r="W88" s="405"/>
      <c r="X88" s="363"/>
      <c r="Y88" s="363"/>
      <c r="Z88" s="95"/>
      <c r="AA88" s="2"/>
      <c r="AB88" s="3"/>
      <c r="AC88" s="3"/>
      <c r="AD88" s="186"/>
      <c r="AE88" s="95"/>
      <c r="AF88" s="95"/>
      <c r="AG88" s="328"/>
      <c r="AH88" s="328"/>
      <c r="AI88" s="328"/>
      <c r="AJ88" s="328"/>
      <c r="AK88" s="328"/>
      <c r="AL88" s="328"/>
      <c r="AM88" s="328"/>
      <c r="AN88" s="328"/>
      <c r="AO88" s="328"/>
      <c r="AP88" s="328"/>
      <c r="AQ88" s="95"/>
    </row>
    <row r="89" spans="1:43" ht="13.5" thickBot="1">
      <c r="A89" s="343"/>
      <c r="B89" s="348"/>
      <c r="C89" s="343"/>
      <c r="D89" s="343"/>
      <c r="E89" s="190"/>
      <c r="F89" s="190"/>
      <c r="G89" s="190"/>
      <c r="H89" s="190"/>
      <c r="I89" s="190"/>
      <c r="J89" s="190"/>
      <c r="K89" s="190"/>
      <c r="L89" s="190"/>
      <c r="M89" s="190"/>
      <c r="N89" s="190"/>
      <c r="O89" s="190"/>
      <c r="P89" s="190"/>
      <c r="Q89" s="190"/>
      <c r="R89" s="190"/>
      <c r="S89" s="343"/>
      <c r="T89" s="343"/>
      <c r="U89" s="343"/>
      <c r="V89" s="343"/>
      <c r="W89" s="407"/>
      <c r="X89" s="363"/>
      <c r="Y89" s="363"/>
      <c r="Z89" s="95"/>
      <c r="AA89" s="2"/>
      <c r="AB89" s="3"/>
      <c r="AC89" s="3"/>
      <c r="AD89" s="186"/>
      <c r="AE89" s="95"/>
      <c r="AF89" s="95"/>
      <c r="AG89" s="343"/>
      <c r="AH89" s="343"/>
      <c r="AI89" s="343"/>
      <c r="AJ89" s="343"/>
      <c r="AK89" s="343"/>
      <c r="AL89" s="343"/>
      <c r="AM89" s="343"/>
      <c r="AN89" s="343"/>
      <c r="AO89" s="343"/>
      <c r="AP89" s="343"/>
      <c r="AQ89" s="95"/>
    </row>
    <row r="90" spans="1:43" ht="13.5" thickBot="1">
      <c r="A90" s="360">
        <v>11</v>
      </c>
      <c r="B90" s="381" t="str">
        <f>DenStatus!C52</f>
        <v>Game Design</v>
      </c>
      <c r="C90" s="342">
        <v>4</v>
      </c>
      <c r="D90" s="342">
        <v>4</v>
      </c>
      <c r="E90" s="181">
        <v>1</v>
      </c>
      <c r="F90" s="181">
        <v>2</v>
      </c>
      <c r="G90" s="181">
        <v>3</v>
      </c>
      <c r="H90" s="181">
        <v>4</v>
      </c>
      <c r="I90" s="198"/>
      <c r="J90" s="199"/>
      <c r="K90" s="199"/>
      <c r="L90" s="199"/>
      <c r="M90" s="199"/>
      <c r="N90" s="199"/>
      <c r="O90" s="199"/>
      <c r="P90" s="199"/>
      <c r="Q90" s="199"/>
      <c r="R90" s="199"/>
      <c r="S90" s="360">
        <f>COUNTA(E91:R91)</f>
        <v>0</v>
      </c>
      <c r="T90" s="360">
        <f>IF(SUM(AG90:AJ91)&gt;=AK90,1,0)</f>
        <v>0</v>
      </c>
      <c r="U90" s="375"/>
      <c r="V90" s="375"/>
      <c r="W90" s="402" t="str">
        <f>IF(AN90&gt;1,"ERROR",IF(AN90=1,"OK",""))</f>
        <v/>
      </c>
      <c r="X90" s="362"/>
      <c r="Y90" s="362"/>
      <c r="Z90" s="95"/>
      <c r="AA90" s="2"/>
      <c r="AB90" s="3"/>
      <c r="AC90" s="3"/>
      <c r="AD90" s="186"/>
      <c r="AE90" s="95"/>
      <c r="AF90" s="95"/>
      <c r="AG90" s="360">
        <f>IF(COUNTA(E91:H91)&gt;=4,1,0)</f>
        <v>0</v>
      </c>
      <c r="AH90" s="360"/>
      <c r="AI90" s="360"/>
      <c r="AJ90" s="360"/>
      <c r="AK90" s="360">
        <v>1</v>
      </c>
      <c r="AL90" s="360">
        <f>COUNTA(X90)</f>
        <v>0</v>
      </c>
      <c r="AM90" s="360">
        <f>COUNTA(Y90)</f>
        <v>0</v>
      </c>
      <c r="AN90" s="360">
        <f>SUM(AL90:AM91)</f>
        <v>0</v>
      </c>
      <c r="AO90" s="360">
        <f>IF(AN90&gt;1,0,IF(T90+AL90=2,1,0))</f>
        <v>0</v>
      </c>
      <c r="AP90" s="360">
        <f>IF(AN90&gt;1,0,IF(T90+AM90=2,1,0))</f>
        <v>0</v>
      </c>
      <c r="AQ90" s="95"/>
    </row>
    <row r="91" spans="1:43" ht="13.5" thickBot="1">
      <c r="A91" s="394"/>
      <c r="B91" s="396"/>
      <c r="C91" s="394"/>
      <c r="D91" s="394"/>
      <c r="E91" s="179"/>
      <c r="F91" s="179"/>
      <c r="G91" s="179"/>
      <c r="H91" s="179"/>
      <c r="I91" s="196"/>
      <c r="J91" s="197"/>
      <c r="K91" s="197"/>
      <c r="L91" s="197"/>
      <c r="M91" s="197"/>
      <c r="N91" s="197"/>
      <c r="O91" s="197"/>
      <c r="P91" s="197"/>
      <c r="Q91" s="197"/>
      <c r="R91" s="197"/>
      <c r="S91" s="394"/>
      <c r="T91" s="394"/>
      <c r="U91" s="376"/>
      <c r="V91" s="376"/>
      <c r="W91" s="403"/>
      <c r="X91" s="368"/>
      <c r="Y91" s="363"/>
      <c r="Z91" s="95"/>
      <c r="AA91" s="2"/>
      <c r="AB91" s="3"/>
      <c r="AC91" s="3"/>
      <c r="AD91" s="186"/>
      <c r="AE91" s="95"/>
      <c r="AF91" s="95"/>
      <c r="AG91" s="343"/>
      <c r="AH91" s="343"/>
      <c r="AI91" s="343"/>
      <c r="AJ91" s="343"/>
      <c r="AK91" s="343"/>
      <c r="AL91" s="343"/>
      <c r="AM91" s="343"/>
      <c r="AN91" s="343"/>
      <c r="AO91" s="343"/>
      <c r="AP91" s="343"/>
      <c r="AQ91" s="95"/>
    </row>
    <row r="92" spans="1:43" ht="13.5" thickBot="1">
      <c r="A92" s="360">
        <v>12</v>
      </c>
      <c r="B92" s="381" t="str">
        <f>DenStatus!C53</f>
        <v>Into the Wild</v>
      </c>
      <c r="C92" s="399" t="s">
        <v>326</v>
      </c>
      <c r="D92" s="342">
        <v>12</v>
      </c>
      <c r="E92" s="181">
        <v>1</v>
      </c>
      <c r="F92" s="181">
        <v>2</v>
      </c>
      <c r="G92" s="181">
        <v>3</v>
      </c>
      <c r="H92" s="181">
        <v>4</v>
      </c>
      <c r="I92" s="181">
        <v>5</v>
      </c>
      <c r="J92" s="181">
        <v>6</v>
      </c>
      <c r="K92" s="182" t="s">
        <v>166</v>
      </c>
      <c r="L92" s="182" t="s">
        <v>167</v>
      </c>
      <c r="M92" s="182" t="s">
        <v>168</v>
      </c>
      <c r="N92" s="181">
        <v>8</v>
      </c>
      <c r="O92" s="182" t="s">
        <v>198</v>
      </c>
      <c r="P92" s="182" t="s">
        <v>199</v>
      </c>
      <c r="Q92" s="198"/>
      <c r="R92" s="199"/>
      <c r="S92" s="360">
        <f>COUNTA(E93:R93)</f>
        <v>0</v>
      </c>
      <c r="T92" s="360">
        <f>IF(SUM(AG92:AJ93)&gt;=AK92,1,0)</f>
        <v>0</v>
      </c>
      <c r="U92" s="375"/>
      <c r="V92" s="375"/>
      <c r="W92" s="402" t="str">
        <f>IF(AN92&gt;1,"ERROR",IF(AN92=1,"OK",""))</f>
        <v/>
      </c>
      <c r="X92" s="362"/>
      <c r="Y92" s="362"/>
      <c r="Z92" s="95"/>
      <c r="AA92" s="32"/>
      <c r="AB92" s="3"/>
      <c r="AC92" s="3"/>
      <c r="AD92" s="186"/>
      <c r="AE92" s="95"/>
      <c r="AF92" s="95"/>
      <c r="AG92" s="360">
        <f>COUNTA(E93:J93)</f>
        <v>0</v>
      </c>
      <c r="AH92" s="360">
        <f>IF(COUNTA(K93:M93)&gt;=2,1,0)</f>
        <v>0</v>
      </c>
      <c r="AI92" s="360">
        <f>COUNTA(N93)</f>
        <v>0</v>
      </c>
      <c r="AJ92" s="360">
        <f>IF(COUNTA(O93:P93)&gt;=1,1,0)</f>
        <v>0</v>
      </c>
      <c r="AK92" s="360">
        <v>6</v>
      </c>
      <c r="AL92" s="360">
        <f>COUNTA(X92)</f>
        <v>0</v>
      </c>
      <c r="AM92" s="360">
        <f>COUNTA(Y92)</f>
        <v>0</v>
      </c>
      <c r="AN92" s="360">
        <f>SUM(AL92:AM93)</f>
        <v>0</v>
      </c>
      <c r="AO92" s="360">
        <f>IF(AN92&gt;1,0,IF(T92+AL92=2,1,0))</f>
        <v>0</v>
      </c>
      <c r="AP92" s="360">
        <f>IF(AN92&gt;1,0,IF(T92+AM92=2,1,0))</f>
        <v>0</v>
      </c>
      <c r="AQ92" s="95"/>
    </row>
    <row r="93" spans="1:43" ht="13.5" thickBot="1">
      <c r="A93" s="394"/>
      <c r="B93" s="396"/>
      <c r="C93" s="394"/>
      <c r="D93" s="394"/>
      <c r="E93" s="179"/>
      <c r="F93" s="179"/>
      <c r="G93" s="179"/>
      <c r="H93" s="179"/>
      <c r="I93" s="179"/>
      <c r="J93" s="179"/>
      <c r="K93" s="179"/>
      <c r="L93" s="179"/>
      <c r="M93" s="179"/>
      <c r="N93" s="179"/>
      <c r="O93" s="179"/>
      <c r="P93" s="179"/>
      <c r="Q93" s="196"/>
      <c r="R93" s="197"/>
      <c r="S93" s="394"/>
      <c r="T93" s="394"/>
      <c r="U93" s="376"/>
      <c r="V93" s="376"/>
      <c r="W93" s="403"/>
      <c r="X93" s="368"/>
      <c r="Y93" s="363"/>
      <c r="Z93" s="95"/>
      <c r="AA93" s="32"/>
      <c r="AB93" s="3"/>
      <c r="AC93" s="3"/>
      <c r="AD93" s="186"/>
      <c r="AE93" s="95"/>
      <c r="AF93" s="95"/>
      <c r="AG93" s="343"/>
      <c r="AH93" s="343"/>
      <c r="AI93" s="343"/>
      <c r="AJ93" s="343"/>
      <c r="AK93" s="343"/>
      <c r="AL93" s="343"/>
      <c r="AM93" s="343"/>
      <c r="AN93" s="343"/>
      <c r="AO93" s="343"/>
      <c r="AP93" s="343"/>
      <c r="AQ93" s="95"/>
    </row>
    <row r="94" spans="1:43" ht="13.5" thickBot="1">
      <c r="A94" s="360">
        <v>13</v>
      </c>
      <c r="B94" s="381" t="str">
        <f>DenStatus!C54</f>
        <v>Into the Woods</v>
      </c>
      <c r="C94" s="342">
        <v>5</v>
      </c>
      <c r="D94" s="342">
        <v>7</v>
      </c>
      <c r="E94" s="189">
        <v>1</v>
      </c>
      <c r="F94" s="189">
        <v>2</v>
      </c>
      <c r="G94" s="189">
        <v>3</v>
      </c>
      <c r="H94" s="189">
        <v>4</v>
      </c>
      <c r="I94" s="189">
        <v>5</v>
      </c>
      <c r="J94" s="189">
        <v>6</v>
      </c>
      <c r="K94" s="189">
        <v>7</v>
      </c>
      <c r="L94" s="198"/>
      <c r="M94" s="199"/>
      <c r="N94" s="199"/>
      <c r="O94" s="199"/>
      <c r="P94" s="199"/>
      <c r="Q94" s="199"/>
      <c r="R94" s="199"/>
      <c r="S94" s="360">
        <f>COUNTA(E95:R95)</f>
        <v>0</v>
      </c>
      <c r="T94" s="360">
        <f>IF(SUM(AG94:AJ95)&gt;=AK94,1,0)</f>
        <v>0</v>
      </c>
      <c r="U94" s="375"/>
      <c r="V94" s="375"/>
      <c r="W94" s="402" t="str">
        <f>IF(AN94&gt;1,"ERROR",IF(AN94=1,"OK",""))</f>
        <v/>
      </c>
      <c r="X94" s="362"/>
      <c r="Y94" s="362"/>
      <c r="Z94" s="95"/>
      <c r="AA94" s="2"/>
      <c r="AB94" s="3"/>
      <c r="AC94" s="3"/>
      <c r="AD94" s="186"/>
      <c r="AE94" s="95"/>
      <c r="AF94" s="95"/>
      <c r="AG94" s="360">
        <f>IF(COUNTA(E95:H95)&gt;=4,1,0)</f>
        <v>0</v>
      </c>
      <c r="AH94" s="360">
        <f>IF(COUNTA(I95:K95)&gt;=1,1,0)</f>
        <v>0</v>
      </c>
      <c r="AI94" s="360"/>
      <c r="AJ94" s="360"/>
      <c r="AK94" s="360">
        <v>2</v>
      </c>
      <c r="AL94" s="360">
        <f>COUNTA(X94)</f>
        <v>0</v>
      </c>
      <c r="AM94" s="360">
        <f>COUNTA(Y94)</f>
        <v>0</v>
      </c>
      <c r="AN94" s="360">
        <f>SUM(AL94:AM95)</f>
        <v>0</v>
      </c>
      <c r="AO94" s="360">
        <f>IF(AN94&gt;1,0,IF(T94+AL94=2,1,0))</f>
        <v>0</v>
      </c>
      <c r="AP94" s="360">
        <f>IF(AN94&gt;1,0,IF(T94+AM94=2,1,0))</f>
        <v>0</v>
      </c>
      <c r="AQ94" s="95"/>
    </row>
    <row r="95" spans="1:43" ht="13.5" thickBot="1">
      <c r="A95" s="394"/>
      <c r="B95" s="396"/>
      <c r="C95" s="394"/>
      <c r="D95" s="394"/>
      <c r="E95" s="179"/>
      <c r="F95" s="179"/>
      <c r="G95" s="179"/>
      <c r="H95" s="179"/>
      <c r="I95" s="179"/>
      <c r="J95" s="179"/>
      <c r="K95" s="179"/>
      <c r="L95" s="196"/>
      <c r="M95" s="197"/>
      <c r="N95" s="197"/>
      <c r="O95" s="197"/>
      <c r="P95" s="197"/>
      <c r="Q95" s="197"/>
      <c r="R95" s="197"/>
      <c r="S95" s="394"/>
      <c r="T95" s="394"/>
      <c r="U95" s="376"/>
      <c r="V95" s="376"/>
      <c r="W95" s="403"/>
      <c r="X95" s="368"/>
      <c r="Y95" s="363"/>
      <c r="Z95" s="95"/>
      <c r="AA95" s="2"/>
      <c r="AB95" s="3"/>
      <c r="AC95" s="3"/>
      <c r="AD95" s="186"/>
      <c r="AE95" s="95"/>
      <c r="AF95" s="95"/>
      <c r="AG95" s="343"/>
      <c r="AH95" s="343"/>
      <c r="AI95" s="343"/>
      <c r="AJ95" s="343"/>
      <c r="AK95" s="343"/>
      <c r="AL95" s="343"/>
      <c r="AM95" s="343"/>
      <c r="AN95" s="343"/>
      <c r="AO95" s="343"/>
      <c r="AP95" s="343"/>
      <c r="AQ95" s="95"/>
    </row>
    <row r="96" spans="1:43" ht="13.5" customHeight="1" thickBot="1">
      <c r="A96" s="360">
        <v>14</v>
      </c>
      <c r="B96" s="398" t="str">
        <f>DenStatus!C55</f>
        <v>Looking Back, Looking Forward</v>
      </c>
      <c r="C96" s="342">
        <v>3</v>
      </c>
      <c r="D96" s="342">
        <v>3</v>
      </c>
      <c r="E96" s="189">
        <v>1</v>
      </c>
      <c r="F96" s="189">
        <v>2</v>
      </c>
      <c r="G96" s="189">
        <v>3</v>
      </c>
      <c r="H96" s="198"/>
      <c r="I96" s="199"/>
      <c r="J96" s="199"/>
      <c r="K96" s="199"/>
      <c r="L96" s="199"/>
      <c r="M96" s="199"/>
      <c r="N96" s="199"/>
      <c r="O96" s="199"/>
      <c r="P96" s="199"/>
      <c r="Q96" s="199"/>
      <c r="R96" s="199"/>
      <c r="S96" s="360">
        <f>COUNTA(E97:R97)</f>
        <v>0</v>
      </c>
      <c r="T96" s="360">
        <f>IF(SUM(AG96:AJ97)&gt;=AK96,1,0)</f>
        <v>0</v>
      </c>
      <c r="U96" s="375"/>
      <c r="V96" s="375"/>
      <c r="W96" s="402" t="str">
        <f>IF(AN96&gt;1,"ERROR",IF(AN96=1,"OK",""))</f>
        <v/>
      </c>
      <c r="X96" s="362"/>
      <c r="Y96" s="362"/>
      <c r="Z96" s="95"/>
      <c r="AA96" s="2"/>
      <c r="AB96" s="3"/>
      <c r="AC96" s="3"/>
      <c r="AD96" s="186"/>
      <c r="AE96" s="95"/>
      <c r="AF96" s="95"/>
      <c r="AG96" s="360">
        <f>IF(COUNTA(E97:G97)&gt;=1,1,0)</f>
        <v>0</v>
      </c>
      <c r="AH96" s="360"/>
      <c r="AI96" s="360"/>
      <c r="AJ96" s="360"/>
      <c r="AK96" s="360">
        <v>1</v>
      </c>
      <c r="AL96" s="360">
        <f>COUNTA(X96)</f>
        <v>0</v>
      </c>
      <c r="AM96" s="360">
        <f>COUNTA(Y96)</f>
        <v>0</v>
      </c>
      <c r="AN96" s="360">
        <f>SUM(AL96:AM97)</f>
        <v>0</v>
      </c>
      <c r="AO96" s="360">
        <f>IF(AN96&gt;1,0,IF(T96+AL96=2,1,0))</f>
        <v>0</v>
      </c>
      <c r="AP96" s="360">
        <f>IF(AN96&gt;1,0,IF(T96+AM96=2,1,0))</f>
        <v>0</v>
      </c>
      <c r="AQ96" s="95"/>
    </row>
    <row r="97" spans="1:43" ht="13.5" thickBot="1">
      <c r="A97" s="343"/>
      <c r="B97" s="348"/>
      <c r="C97" s="343"/>
      <c r="D97" s="343"/>
      <c r="E97" s="183"/>
      <c r="F97" s="183"/>
      <c r="G97" s="183"/>
      <c r="H97" s="204"/>
      <c r="I97" s="205"/>
      <c r="J97" s="205"/>
      <c r="K97" s="205"/>
      <c r="L97" s="205"/>
      <c r="M97" s="205"/>
      <c r="N97" s="205"/>
      <c r="O97" s="205"/>
      <c r="P97" s="205"/>
      <c r="Q97" s="205"/>
      <c r="R97" s="205"/>
      <c r="S97" s="343"/>
      <c r="T97" s="394"/>
      <c r="U97" s="376"/>
      <c r="V97" s="376"/>
      <c r="W97" s="403"/>
      <c r="X97" s="368"/>
      <c r="Y97" s="363"/>
      <c r="Z97" s="95"/>
      <c r="AA97" s="2"/>
      <c r="AB97" s="3"/>
      <c r="AC97" s="3"/>
      <c r="AD97" s="186"/>
      <c r="AE97" s="95"/>
      <c r="AF97" s="95"/>
      <c r="AG97" s="343"/>
      <c r="AH97" s="343"/>
      <c r="AI97" s="343"/>
      <c r="AJ97" s="343"/>
      <c r="AK97" s="343"/>
      <c r="AL97" s="343"/>
      <c r="AM97" s="343"/>
      <c r="AN97" s="343"/>
      <c r="AO97" s="343"/>
      <c r="AP97" s="343"/>
      <c r="AQ97" s="95"/>
    </row>
    <row r="98" spans="1:43" ht="13.5" thickBot="1">
      <c r="A98" s="360">
        <v>15</v>
      </c>
      <c r="B98" s="381" t="str">
        <f>DenStatus!C56</f>
        <v>Maestro!</v>
      </c>
      <c r="C98" s="342">
        <v>4</v>
      </c>
      <c r="D98" s="342">
        <v>10</v>
      </c>
      <c r="E98" s="293" t="s">
        <v>169</v>
      </c>
      <c r="F98" s="293" t="s">
        <v>170</v>
      </c>
      <c r="G98" s="293" t="s">
        <v>150</v>
      </c>
      <c r="H98" s="293" t="s">
        <v>151</v>
      </c>
      <c r="I98" s="293" t="s">
        <v>152</v>
      </c>
      <c r="J98" s="293" t="s">
        <v>153</v>
      </c>
      <c r="K98" s="293" t="s">
        <v>172</v>
      </c>
      <c r="L98" s="293" t="s">
        <v>173</v>
      </c>
      <c r="M98" s="293" t="s">
        <v>174</v>
      </c>
      <c r="N98" s="293" t="s">
        <v>175</v>
      </c>
      <c r="O98" s="296"/>
      <c r="P98" s="207"/>
      <c r="Q98" s="207"/>
      <c r="R98" s="207"/>
      <c r="S98" s="360">
        <f>COUNTA(E99:R99)</f>
        <v>0</v>
      </c>
      <c r="T98" s="360">
        <f>IF(SUM(AG98:AJ99)&gt;=AK98,1,0)</f>
        <v>0</v>
      </c>
      <c r="U98" s="375"/>
      <c r="V98" s="375"/>
      <c r="W98" s="402" t="str">
        <f>IF(AN98&gt;1,"ERROR",IF(AN98=1,"OK",""))</f>
        <v/>
      </c>
      <c r="X98" s="362"/>
      <c r="Y98" s="362"/>
      <c r="Z98" s="95"/>
      <c r="AA98" s="2"/>
      <c r="AB98" s="3"/>
      <c r="AC98" s="3"/>
      <c r="AD98" s="186"/>
      <c r="AE98" s="95"/>
      <c r="AF98" s="95"/>
      <c r="AG98" s="360">
        <f>IF(COUNTA(E99:F99)&gt;=1,1,0)</f>
        <v>0</v>
      </c>
      <c r="AH98" s="360">
        <f>IF(COUNTA(G99:N99)&gt;=2,1,0)</f>
        <v>0</v>
      </c>
      <c r="AI98" s="360"/>
      <c r="AJ98" s="360"/>
      <c r="AK98" s="360">
        <v>2</v>
      </c>
      <c r="AL98" s="360">
        <f>COUNTA(X98)</f>
        <v>0</v>
      </c>
      <c r="AM98" s="360">
        <f>COUNTA(Y98)</f>
        <v>0</v>
      </c>
      <c r="AN98" s="360">
        <f>SUM(AL98:AM99)</f>
        <v>0</v>
      </c>
      <c r="AO98" s="360">
        <f>IF(AN98&gt;1,0,IF(T98+AL98=2,1,0))</f>
        <v>0</v>
      </c>
      <c r="AP98" s="360">
        <f>IF(AN98&gt;1,0,IF(T98+AM98=2,1,0))</f>
        <v>0</v>
      </c>
      <c r="AQ98" s="95"/>
    </row>
    <row r="99" spans="1:43" ht="13.5" thickBot="1">
      <c r="A99" s="343"/>
      <c r="B99" s="348"/>
      <c r="C99" s="343"/>
      <c r="D99" s="343"/>
      <c r="E99" s="179"/>
      <c r="F99" s="179"/>
      <c r="G99" s="179"/>
      <c r="H99" s="179"/>
      <c r="I99" s="179"/>
      <c r="J99" s="179"/>
      <c r="K99" s="179"/>
      <c r="L99" s="179"/>
      <c r="M99" s="179"/>
      <c r="N99" s="179"/>
      <c r="O99" s="196"/>
      <c r="P99" s="197"/>
      <c r="Q99" s="197"/>
      <c r="R99" s="197"/>
      <c r="S99" s="343"/>
      <c r="T99" s="394"/>
      <c r="U99" s="376"/>
      <c r="V99" s="376"/>
      <c r="W99" s="403"/>
      <c r="X99" s="368"/>
      <c r="Y99" s="363"/>
      <c r="Z99" s="95"/>
      <c r="AA99" s="2"/>
      <c r="AB99" s="3"/>
      <c r="AC99" s="3"/>
      <c r="AD99" s="186"/>
      <c r="AE99" s="95"/>
      <c r="AF99" s="95"/>
      <c r="AG99" s="343"/>
      <c r="AH99" s="343"/>
      <c r="AI99" s="343"/>
      <c r="AJ99" s="343"/>
      <c r="AK99" s="343"/>
      <c r="AL99" s="343"/>
      <c r="AM99" s="343"/>
      <c r="AN99" s="343"/>
      <c r="AO99" s="343"/>
      <c r="AP99" s="343"/>
      <c r="AQ99" s="95"/>
    </row>
    <row r="100" spans="1:43" ht="13.5" thickBot="1">
      <c r="A100" s="360">
        <v>16</v>
      </c>
      <c r="B100" s="381" t="str">
        <f>DenStatus!C57</f>
        <v>Moviemaking</v>
      </c>
      <c r="C100" s="342">
        <v>3</v>
      </c>
      <c r="D100" s="342">
        <v>3</v>
      </c>
      <c r="E100" s="189">
        <v>1</v>
      </c>
      <c r="F100" s="189">
        <v>2</v>
      </c>
      <c r="G100" s="189">
        <v>3</v>
      </c>
      <c r="H100" s="198"/>
      <c r="I100" s="199"/>
      <c r="J100" s="199"/>
      <c r="K100" s="199"/>
      <c r="L100" s="199"/>
      <c r="M100" s="199"/>
      <c r="N100" s="199"/>
      <c r="O100" s="199"/>
      <c r="P100" s="199"/>
      <c r="Q100" s="199"/>
      <c r="R100" s="199"/>
      <c r="S100" s="360">
        <f>COUNTA(E101:R101)</f>
        <v>0</v>
      </c>
      <c r="T100" s="360">
        <f>IF(SUM(AG100:AJ101)&gt;=AK100,1,0)</f>
        <v>0</v>
      </c>
      <c r="U100" s="375"/>
      <c r="V100" s="375"/>
      <c r="W100" s="402" t="str">
        <f>IF(AN100&gt;1,"ERROR",IF(AN100=1,"OK",""))</f>
        <v/>
      </c>
      <c r="X100" s="362"/>
      <c r="Y100" s="362"/>
      <c r="Z100" s="95"/>
      <c r="AA100" s="2"/>
      <c r="AB100" s="3"/>
      <c r="AC100" s="3"/>
      <c r="AD100" s="186"/>
      <c r="AE100" s="95"/>
      <c r="AF100" s="95"/>
      <c r="AG100" s="360">
        <f>IF(COUNTA(E101:G101)&gt;=3,1,0)</f>
        <v>0</v>
      </c>
      <c r="AH100" s="360"/>
      <c r="AI100" s="360"/>
      <c r="AJ100" s="360"/>
      <c r="AK100" s="360">
        <v>1</v>
      </c>
      <c r="AL100" s="360">
        <f>COUNTA(X100)</f>
        <v>0</v>
      </c>
      <c r="AM100" s="360">
        <f>COUNTA(Y100)</f>
        <v>0</v>
      </c>
      <c r="AN100" s="360">
        <f>SUM(AL100:AM101)</f>
        <v>0</v>
      </c>
      <c r="AO100" s="360">
        <f>IF(AN100&gt;1,0,IF(T100+AL100=2,1,0))</f>
        <v>0</v>
      </c>
      <c r="AP100" s="360">
        <f>IF(AN100&gt;1,0,IF(T100+AM100=2,1,0))</f>
        <v>0</v>
      </c>
      <c r="AQ100" s="95"/>
    </row>
    <row r="101" spans="1:43" ht="13.5" thickBot="1">
      <c r="A101" s="394"/>
      <c r="B101" s="396"/>
      <c r="C101" s="394"/>
      <c r="D101" s="394"/>
      <c r="E101" s="179"/>
      <c r="F101" s="179"/>
      <c r="G101" s="179"/>
      <c r="H101" s="196"/>
      <c r="I101" s="197"/>
      <c r="J101" s="197"/>
      <c r="K101" s="197"/>
      <c r="L101" s="197"/>
      <c r="M101" s="197"/>
      <c r="N101" s="197"/>
      <c r="O101" s="197"/>
      <c r="P101" s="197"/>
      <c r="Q101" s="197"/>
      <c r="R101" s="197"/>
      <c r="S101" s="394"/>
      <c r="T101" s="394"/>
      <c r="U101" s="376"/>
      <c r="V101" s="376"/>
      <c r="W101" s="403"/>
      <c r="X101" s="368"/>
      <c r="Y101" s="363"/>
      <c r="Z101" s="95"/>
      <c r="AA101" s="2"/>
      <c r="AB101" s="3"/>
      <c r="AC101" s="3"/>
      <c r="AD101" s="186"/>
      <c r="AE101" s="95"/>
      <c r="AF101" s="95"/>
      <c r="AG101" s="343"/>
      <c r="AH101" s="343"/>
      <c r="AI101" s="343"/>
      <c r="AJ101" s="343"/>
      <c r="AK101" s="343"/>
      <c r="AL101" s="343"/>
      <c r="AM101" s="343"/>
      <c r="AN101" s="343"/>
      <c r="AO101" s="343"/>
      <c r="AP101" s="343"/>
      <c r="AQ101" s="95"/>
    </row>
    <row r="102" spans="1:43" ht="13.5" thickBot="1">
      <c r="A102" s="360">
        <v>17</v>
      </c>
      <c r="B102" s="381" t="str">
        <f>DenStatus!C58</f>
        <v>Project Family</v>
      </c>
      <c r="C102" s="342">
        <v>6</v>
      </c>
      <c r="D102" s="342">
        <v>9</v>
      </c>
      <c r="E102" s="189">
        <v>1</v>
      </c>
      <c r="F102" s="194" t="s">
        <v>150</v>
      </c>
      <c r="G102" s="194" t="s">
        <v>151</v>
      </c>
      <c r="H102" s="194" t="s">
        <v>152</v>
      </c>
      <c r="I102" s="194">
        <v>3</v>
      </c>
      <c r="J102" s="194">
        <v>4</v>
      </c>
      <c r="K102" s="194">
        <v>5</v>
      </c>
      <c r="L102" s="194" t="s">
        <v>176</v>
      </c>
      <c r="M102" s="194" t="s">
        <v>177</v>
      </c>
      <c r="N102" s="198"/>
      <c r="O102" s="199"/>
      <c r="P102" s="199"/>
      <c r="Q102" s="199"/>
      <c r="R102" s="199"/>
      <c r="S102" s="360">
        <f>COUNTA(E103:R103)</f>
        <v>0</v>
      </c>
      <c r="T102" s="360">
        <f>IF(SUM(AG102:AJ103)&gt;=AK102,1,0)</f>
        <v>0</v>
      </c>
      <c r="U102" s="375"/>
      <c r="V102" s="375"/>
      <c r="W102" s="402" t="str">
        <f>IF(AN102&gt;1,"ERROR",IF(AN102=1,"OK",""))</f>
        <v/>
      </c>
      <c r="X102" s="362"/>
      <c r="Y102" s="362"/>
      <c r="Z102" s="95"/>
      <c r="AA102" s="32"/>
      <c r="AB102" s="3"/>
      <c r="AC102" s="3"/>
      <c r="AD102" s="186"/>
      <c r="AE102" s="95"/>
      <c r="AF102" s="95"/>
      <c r="AG102" s="360">
        <f>IF(COUNTA(E103)&gt;=1,1,0)</f>
        <v>0</v>
      </c>
      <c r="AH102" s="360">
        <f>IF(COUNTA(F103:H103)&gt;=1,1,0)</f>
        <v>0</v>
      </c>
      <c r="AI102" s="360">
        <f>IF(COUNTA(I103:K103)&gt;=3,1,0)</f>
        <v>0</v>
      </c>
      <c r="AJ102" s="360">
        <f>IF(COUNTA(L103:M103)&gt;=1,1,0)</f>
        <v>0</v>
      </c>
      <c r="AK102" s="360">
        <v>4</v>
      </c>
      <c r="AL102" s="360">
        <f>COUNTA(X102)</f>
        <v>0</v>
      </c>
      <c r="AM102" s="360">
        <f>COUNTA(Y102)</f>
        <v>0</v>
      </c>
      <c r="AN102" s="360">
        <f>SUM(AL102:AM103)</f>
        <v>0</v>
      </c>
      <c r="AO102" s="360">
        <f>IF(AN102&gt;1,0,IF(T102+AL102=2,1,0))</f>
        <v>0</v>
      </c>
      <c r="AP102" s="360">
        <f>IF(AN102&gt;1,0,IF(T102+AM102=2,1,0))</f>
        <v>0</v>
      </c>
      <c r="AQ102" s="95"/>
    </row>
    <row r="103" spans="1:43" ht="13.5" thickBot="1">
      <c r="A103" s="394"/>
      <c r="B103" s="396"/>
      <c r="C103" s="394"/>
      <c r="D103" s="394"/>
      <c r="E103" s="179"/>
      <c r="F103" s="179"/>
      <c r="G103" s="179"/>
      <c r="H103" s="179"/>
      <c r="I103" s="179"/>
      <c r="J103" s="179"/>
      <c r="K103" s="179"/>
      <c r="L103" s="179"/>
      <c r="M103" s="179"/>
      <c r="N103" s="196"/>
      <c r="O103" s="197"/>
      <c r="P103" s="197"/>
      <c r="Q103" s="197"/>
      <c r="R103" s="197"/>
      <c r="S103" s="394"/>
      <c r="T103" s="394"/>
      <c r="U103" s="376"/>
      <c r="V103" s="376"/>
      <c r="W103" s="403"/>
      <c r="X103" s="368"/>
      <c r="Y103" s="363"/>
      <c r="Z103" s="95"/>
      <c r="AA103" s="32"/>
      <c r="AB103" s="3"/>
      <c r="AC103" s="3"/>
      <c r="AD103" s="186"/>
      <c r="AE103" s="95"/>
      <c r="AF103" s="95"/>
      <c r="AG103" s="343"/>
      <c r="AH103" s="343"/>
      <c r="AI103" s="343"/>
      <c r="AJ103" s="343"/>
      <c r="AK103" s="343"/>
      <c r="AL103" s="343"/>
      <c r="AM103" s="343"/>
      <c r="AN103" s="343"/>
      <c r="AO103" s="343"/>
      <c r="AP103" s="343"/>
      <c r="AQ103" s="95"/>
    </row>
    <row r="104" spans="1:43" ht="13.5" thickBot="1">
      <c r="A104" s="360">
        <v>18</v>
      </c>
      <c r="B104" s="381" t="str">
        <f>DenStatus!C59</f>
        <v>Sportsman</v>
      </c>
      <c r="C104" s="342">
        <v>5</v>
      </c>
      <c r="D104" s="342">
        <v>5</v>
      </c>
      <c r="E104" s="189">
        <v>1</v>
      </c>
      <c r="F104" s="189">
        <v>2</v>
      </c>
      <c r="G104" s="194" t="s">
        <v>154</v>
      </c>
      <c r="H104" s="194" t="s">
        <v>155</v>
      </c>
      <c r="I104" s="194" t="s">
        <v>156</v>
      </c>
      <c r="J104" s="198"/>
      <c r="K104" s="199"/>
      <c r="L104" s="199"/>
      <c r="M104" s="199"/>
      <c r="N104" s="199"/>
      <c r="O104" s="199"/>
      <c r="P104" s="199"/>
      <c r="Q104" s="199"/>
      <c r="R104" s="199"/>
      <c r="S104" s="360">
        <f>COUNTA(E105:R105)</f>
        <v>0</v>
      </c>
      <c r="T104" s="360">
        <f>IF(SUM(AG104:AJ105)&gt;=AK104,1,0)</f>
        <v>0</v>
      </c>
      <c r="U104" s="375"/>
      <c r="V104" s="375"/>
      <c r="W104" s="402" t="str">
        <f>IF(AN104&gt;1,"ERROR",IF(AN104=1,"OK",""))</f>
        <v/>
      </c>
      <c r="X104" s="362"/>
      <c r="Y104" s="362"/>
      <c r="Z104" s="95"/>
      <c r="AA104" s="2"/>
      <c r="AB104" s="3"/>
      <c r="AC104" s="3"/>
      <c r="AD104" s="186"/>
      <c r="AE104" s="95"/>
      <c r="AF104" s="95"/>
      <c r="AG104" s="360">
        <f>IF(COUNTA(E105:I105)&gt;=5,1,0)</f>
        <v>0</v>
      </c>
      <c r="AH104" s="360"/>
      <c r="AI104" s="360"/>
      <c r="AJ104" s="360"/>
      <c r="AK104" s="360">
        <v>1</v>
      </c>
      <c r="AL104" s="360">
        <f>COUNTA(X104)</f>
        <v>0</v>
      </c>
      <c r="AM104" s="360">
        <f>COUNTA(Y104)</f>
        <v>0</v>
      </c>
      <c r="AN104" s="360">
        <f>SUM(AL104:AM105)</f>
        <v>0</v>
      </c>
      <c r="AO104" s="360">
        <f>IF(AN104&gt;1,0,IF(T104+AL104=2,1,0))</f>
        <v>0</v>
      </c>
      <c r="AP104" s="360">
        <f>IF(AN104&gt;1,0,IF(T104+AM104=2,1,0))</f>
        <v>0</v>
      </c>
      <c r="AQ104" s="95"/>
    </row>
    <row r="105" spans="1:43" ht="13.5" thickBot="1">
      <c r="A105" s="394"/>
      <c r="B105" s="396"/>
      <c r="C105" s="394"/>
      <c r="D105" s="343"/>
      <c r="E105" s="179"/>
      <c r="F105" s="179"/>
      <c r="G105" s="179"/>
      <c r="H105" s="179"/>
      <c r="I105" s="179"/>
      <c r="J105" s="196"/>
      <c r="K105" s="197"/>
      <c r="L105" s="197"/>
      <c r="M105" s="197"/>
      <c r="N105" s="197"/>
      <c r="O105" s="197"/>
      <c r="P105" s="197"/>
      <c r="Q105" s="197"/>
      <c r="R105" s="197"/>
      <c r="S105" s="343"/>
      <c r="T105" s="343"/>
      <c r="U105" s="376"/>
      <c r="V105" s="376"/>
      <c r="W105" s="403"/>
      <c r="X105" s="368"/>
      <c r="Y105" s="363"/>
      <c r="Z105" s="95"/>
      <c r="AA105" s="4"/>
      <c r="AB105" s="3"/>
      <c r="AC105" s="3"/>
      <c r="AD105" s="186"/>
      <c r="AE105" s="95"/>
      <c r="AF105" s="95"/>
      <c r="AG105" s="343"/>
      <c r="AH105" s="343"/>
      <c r="AI105" s="343"/>
      <c r="AJ105" s="343"/>
      <c r="AK105" s="343"/>
      <c r="AL105" s="343"/>
      <c r="AM105" s="343"/>
      <c r="AN105" s="343"/>
      <c r="AO105" s="343"/>
      <c r="AP105" s="343"/>
      <c r="AQ105" s="95"/>
    </row>
    <row r="106" spans="1:43">
      <c r="A106" s="184"/>
      <c r="B106" s="262" t="s">
        <v>282</v>
      </c>
      <c r="C106" s="149">
        <f>IF(SUM(AO68:AO105)&gt;=1,"X",0)</f>
        <v>0</v>
      </c>
      <c r="D106" s="223" t="s">
        <v>284</v>
      </c>
      <c r="E106" s="145"/>
      <c r="F106" s="145"/>
      <c r="G106" s="145"/>
      <c r="H106" s="145"/>
      <c r="I106" s="145"/>
      <c r="J106" s="145"/>
      <c r="K106" s="145"/>
      <c r="L106" s="145"/>
      <c r="M106" s="145"/>
      <c r="N106" s="145"/>
      <c r="O106" s="145"/>
      <c r="P106" s="145"/>
      <c r="Q106" s="145"/>
      <c r="R106" s="145"/>
      <c r="S106" s="95"/>
      <c r="T106" s="95"/>
      <c r="U106" s="178"/>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row>
    <row r="107" spans="1:43">
      <c r="A107" s="138"/>
      <c r="B107" s="153" t="s">
        <v>283</v>
      </c>
      <c r="C107" s="149">
        <f>IF(SUM(AP68:AP105)&gt;=1,"X",0)</f>
        <v>0</v>
      </c>
      <c r="D107" s="223" t="s">
        <v>284</v>
      </c>
      <c r="E107" s="145"/>
      <c r="F107" s="145"/>
      <c r="G107" s="145"/>
      <c r="H107" s="145"/>
      <c r="I107" s="145"/>
      <c r="J107" s="145"/>
      <c r="K107" s="145"/>
      <c r="L107" s="145"/>
      <c r="M107" s="145"/>
      <c r="N107" s="145"/>
      <c r="O107" s="145"/>
      <c r="P107" s="145"/>
      <c r="Q107" s="145"/>
      <c r="R107" s="145"/>
      <c r="S107" s="95"/>
      <c r="T107" s="95"/>
      <c r="U107" s="178"/>
      <c r="V107" s="95"/>
      <c r="W107" s="95"/>
      <c r="X107" s="95"/>
      <c r="Y107" s="95"/>
      <c r="Z107" s="95"/>
      <c r="AA107" s="95"/>
      <c r="AB107" s="95"/>
      <c r="AC107" s="95"/>
      <c r="AD107" s="95"/>
      <c r="AE107" s="95"/>
      <c r="AF107" s="95"/>
      <c r="AG107" s="104" t="s">
        <v>113</v>
      </c>
      <c r="AH107" s="105"/>
      <c r="AI107" s="105"/>
      <c r="AJ107" s="143"/>
      <c r="AK107" s="144"/>
      <c r="AL107" s="95"/>
      <c r="AM107" s="95"/>
      <c r="AN107" s="95"/>
      <c r="AO107" s="95"/>
      <c r="AP107" s="95"/>
      <c r="AQ107" s="95"/>
    </row>
    <row r="108" spans="1:43">
      <c r="A108" s="95"/>
      <c r="B108" s="106"/>
      <c r="C108" s="152"/>
      <c r="D108" s="145"/>
      <c r="E108" s="145"/>
      <c r="F108" s="145"/>
      <c r="G108" s="145"/>
      <c r="H108" s="145"/>
      <c r="I108" s="145"/>
      <c r="J108" s="145"/>
      <c r="K108" s="145"/>
      <c r="L108" s="145"/>
      <c r="M108" s="145"/>
      <c r="N108" s="145"/>
      <c r="O108" s="145"/>
      <c r="P108" s="145"/>
      <c r="Q108" s="145"/>
      <c r="R108" s="145"/>
      <c r="S108" s="95"/>
      <c r="T108" s="95"/>
      <c r="U108" s="95"/>
      <c r="V108" s="95"/>
      <c r="W108" s="95"/>
      <c r="X108" s="95"/>
      <c r="Y108" s="95"/>
      <c r="Z108" s="95"/>
      <c r="AA108" s="95"/>
      <c r="AB108" s="95"/>
      <c r="AC108" s="95"/>
      <c r="AD108" s="95"/>
      <c r="AE108" s="95"/>
      <c r="AF108" s="95"/>
      <c r="AG108" s="138" t="s">
        <v>26</v>
      </c>
      <c r="AH108" s="143"/>
      <c r="AI108" s="143"/>
      <c r="AJ108" s="143"/>
      <c r="AK108" s="144"/>
      <c r="AL108" s="95"/>
      <c r="AM108" s="95"/>
      <c r="AN108" s="95"/>
      <c r="AO108" s="95"/>
      <c r="AP108" s="95"/>
      <c r="AQ108" s="95"/>
    </row>
    <row r="109" spans="1:43">
      <c r="A109" s="138"/>
      <c r="B109" s="153" t="s">
        <v>111</v>
      </c>
      <c r="C109" s="136">
        <f>IF(SUM(AG111:AG114)&gt;=4,"X",0)</f>
        <v>0</v>
      </c>
      <c r="D109" s="145"/>
      <c r="E109" s="145"/>
      <c r="F109" s="145"/>
      <c r="G109" s="145"/>
      <c r="H109" s="145"/>
      <c r="I109" s="145"/>
      <c r="J109" s="145"/>
      <c r="K109" s="145"/>
      <c r="L109" s="145"/>
      <c r="M109" s="145"/>
      <c r="N109" s="145"/>
      <c r="O109" s="145"/>
      <c r="P109" s="145"/>
      <c r="Q109" s="145"/>
      <c r="R109" s="145"/>
      <c r="S109" s="95"/>
      <c r="T109" s="95"/>
      <c r="U109" s="95"/>
      <c r="V109" s="95"/>
      <c r="W109" s="95"/>
      <c r="X109" s="95"/>
      <c r="Y109" s="95"/>
      <c r="Z109" s="95"/>
      <c r="AA109" s="95"/>
      <c r="AB109" s="95"/>
      <c r="AC109" s="95"/>
      <c r="AD109" s="95"/>
      <c r="AE109" s="95"/>
      <c r="AF109" s="95"/>
      <c r="AG109" s="157" t="s">
        <v>34</v>
      </c>
      <c r="AH109" s="119" t="s">
        <v>48</v>
      </c>
      <c r="AI109" s="119" t="s">
        <v>165</v>
      </c>
      <c r="AJ109" s="119" t="s">
        <v>211</v>
      </c>
      <c r="AK109" s="157" t="s">
        <v>1</v>
      </c>
      <c r="AL109" s="95"/>
      <c r="AM109" s="95"/>
      <c r="AN109" s="95"/>
      <c r="AO109" s="95"/>
      <c r="AP109" s="95"/>
      <c r="AQ109" s="95"/>
    </row>
    <row r="110" spans="1:43">
      <c r="A110" s="138"/>
      <c r="B110" s="153" t="s">
        <v>232</v>
      </c>
      <c r="C110" s="136">
        <f>IF(SUM(AG120:AG123)&gt;=4,"X",0)</f>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51" t="s">
        <v>49</v>
      </c>
      <c r="AH110" s="148" t="s">
        <v>49</v>
      </c>
      <c r="AI110" s="148" t="s">
        <v>49</v>
      </c>
      <c r="AJ110" s="251" t="s">
        <v>49</v>
      </c>
      <c r="AK110" s="251" t="s">
        <v>50</v>
      </c>
      <c r="AL110" s="95"/>
      <c r="AM110" s="95"/>
      <c r="AN110" s="95"/>
      <c r="AO110" s="95"/>
      <c r="AP110" s="95"/>
      <c r="AQ110" s="95"/>
    </row>
    <row r="111" spans="1:43">
      <c r="A111" s="95"/>
      <c r="B111" s="91"/>
      <c r="C111" s="95"/>
      <c r="D111" s="140"/>
      <c r="E111" s="140"/>
      <c r="F111" s="140"/>
      <c r="G111" s="140"/>
      <c r="H111" s="140"/>
      <c r="I111" s="140"/>
      <c r="J111" s="140"/>
      <c r="K111" s="140"/>
      <c r="L111" s="140"/>
      <c r="M111" s="140"/>
      <c r="N111" s="140"/>
      <c r="O111" s="95"/>
      <c r="P111" s="95"/>
      <c r="Q111" s="95"/>
      <c r="R111" s="95"/>
      <c r="S111" s="95"/>
      <c r="T111" s="95"/>
      <c r="U111" s="95"/>
      <c r="V111" s="95"/>
      <c r="W111" s="95"/>
      <c r="X111" s="95"/>
      <c r="Y111" s="95"/>
      <c r="Z111" s="95"/>
      <c r="AA111" s="95"/>
      <c r="AB111" s="95"/>
      <c r="AC111" s="95"/>
      <c r="AD111" s="95"/>
      <c r="AE111" s="95"/>
      <c r="AF111" s="91" t="s">
        <v>17</v>
      </c>
      <c r="AG111" s="136">
        <f>IF(C13="X",1,0)</f>
        <v>0</v>
      </c>
      <c r="AH111" s="136"/>
      <c r="AI111" s="136"/>
      <c r="AJ111" s="136"/>
      <c r="AK111" s="136">
        <v>1</v>
      </c>
      <c r="AL111" s="95"/>
      <c r="AM111" s="95"/>
      <c r="AN111" s="95"/>
      <c r="AO111" s="95"/>
      <c r="AP111" s="95"/>
      <c r="AQ111" s="95"/>
    </row>
    <row r="112" spans="1:43">
      <c r="A112" s="139"/>
      <c r="B112" s="140"/>
      <c r="C112" s="140"/>
      <c r="D112" s="140"/>
      <c r="E112" s="140"/>
      <c r="F112" s="140"/>
      <c r="G112" s="140"/>
      <c r="H112" s="140"/>
      <c r="I112" s="140"/>
      <c r="J112" s="140"/>
      <c r="K112" s="140"/>
      <c r="L112" s="140"/>
      <c r="M112" s="140"/>
      <c r="N112" s="140"/>
      <c r="O112" s="95"/>
      <c r="P112" s="95"/>
      <c r="Q112" s="95"/>
      <c r="R112" s="95"/>
      <c r="S112" s="95"/>
      <c r="T112" s="95"/>
      <c r="U112" s="95"/>
      <c r="V112" s="95"/>
      <c r="W112" s="95"/>
      <c r="X112" s="95"/>
      <c r="Y112" s="95"/>
      <c r="Z112" s="95"/>
      <c r="AA112" s="95"/>
      <c r="AB112" s="95"/>
      <c r="AC112" s="95"/>
      <c r="AD112" s="95"/>
      <c r="AE112" s="95"/>
      <c r="AF112" s="91" t="s">
        <v>64</v>
      </c>
      <c r="AG112" s="136">
        <f>IF(C30="X",1,0)</f>
        <v>0</v>
      </c>
      <c r="AH112" s="136"/>
      <c r="AI112" s="136"/>
      <c r="AJ112" s="136"/>
      <c r="AK112" s="136">
        <v>1</v>
      </c>
      <c r="AL112" s="95"/>
      <c r="AM112" s="95"/>
      <c r="AN112" s="95"/>
      <c r="AO112" s="95"/>
      <c r="AP112" s="95"/>
      <c r="AQ112" s="95"/>
    </row>
    <row r="113" spans="1:43">
      <c r="A113" s="140"/>
      <c r="B113" s="140"/>
      <c r="C113" s="140"/>
      <c r="D113" s="140"/>
      <c r="E113" s="140"/>
      <c r="F113" s="140"/>
      <c r="G113" s="140"/>
      <c r="H113" s="140"/>
      <c r="I113" s="140"/>
      <c r="J113" s="140"/>
      <c r="K113" s="140"/>
      <c r="L113" s="140"/>
      <c r="M113" s="140"/>
      <c r="N113" s="140"/>
      <c r="O113" s="95"/>
      <c r="P113" s="95"/>
      <c r="Q113" s="95"/>
      <c r="R113" s="95"/>
      <c r="S113" s="95"/>
      <c r="T113" s="95"/>
      <c r="U113" s="95"/>
      <c r="V113" s="95"/>
      <c r="W113" s="95"/>
      <c r="X113" s="95"/>
      <c r="Y113" s="95"/>
      <c r="Z113" s="95"/>
      <c r="AA113" s="95"/>
      <c r="AB113" s="95"/>
      <c r="AC113" s="95"/>
      <c r="AD113" s="95"/>
      <c r="AE113" s="95"/>
      <c r="AF113" s="91" t="s">
        <v>63</v>
      </c>
      <c r="AG113" s="136">
        <f>IF(C38="X",1,0)</f>
        <v>0</v>
      </c>
      <c r="AH113" s="136"/>
      <c r="AI113" s="136"/>
      <c r="AJ113" s="136"/>
      <c r="AK113" s="136">
        <v>1</v>
      </c>
      <c r="AL113" s="95"/>
      <c r="AM113" s="95"/>
      <c r="AN113" s="95"/>
      <c r="AO113" s="95"/>
      <c r="AP113" s="95"/>
      <c r="AQ113" s="95"/>
    </row>
    <row r="114" spans="1:43">
      <c r="A114" s="140"/>
      <c r="B114" s="140"/>
      <c r="C114" s="152"/>
      <c r="D114" s="140"/>
      <c r="E114" s="140"/>
      <c r="F114" s="140"/>
      <c r="G114" s="140"/>
      <c r="H114" s="140"/>
      <c r="I114" s="140"/>
      <c r="J114" s="140"/>
      <c r="K114" s="140"/>
      <c r="L114" s="140"/>
      <c r="M114" s="140"/>
      <c r="N114" s="140"/>
      <c r="O114" s="95"/>
      <c r="P114" s="95"/>
      <c r="Q114" s="95"/>
      <c r="R114" s="95"/>
      <c r="S114" s="95"/>
      <c r="T114" s="95"/>
      <c r="U114" s="95"/>
      <c r="V114" s="95"/>
      <c r="W114" s="95"/>
      <c r="X114" s="95"/>
      <c r="Y114" s="95"/>
      <c r="Z114" s="95"/>
      <c r="AA114" s="95"/>
      <c r="AB114" s="95"/>
      <c r="AC114" s="95"/>
      <c r="AD114" s="95"/>
      <c r="AE114" s="95"/>
      <c r="AF114" s="91" t="s">
        <v>65</v>
      </c>
      <c r="AG114" s="136">
        <f>IF(C106="X",1,0)</f>
        <v>0</v>
      </c>
      <c r="AH114" s="136"/>
      <c r="AI114" s="136"/>
      <c r="AJ114" s="136"/>
      <c r="AK114" s="136">
        <v>1</v>
      </c>
      <c r="AL114" s="91" t="s">
        <v>253</v>
      </c>
      <c r="AM114" s="95"/>
      <c r="AN114" s="95"/>
      <c r="AO114" s="95"/>
      <c r="AP114" s="95"/>
      <c r="AQ114" s="95"/>
    </row>
    <row r="115" spans="1:43">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row>
    <row r="116" spans="1:43">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104" t="s">
        <v>235</v>
      </c>
      <c r="AH116" s="105"/>
      <c r="AI116" s="105"/>
      <c r="AJ116" s="143"/>
      <c r="AK116" s="144"/>
      <c r="AL116" s="95"/>
      <c r="AM116" s="95"/>
      <c r="AN116" s="95"/>
      <c r="AO116" s="95"/>
      <c r="AP116" s="95"/>
      <c r="AQ116" s="95"/>
    </row>
    <row r="117" spans="1:43">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138" t="s">
        <v>26</v>
      </c>
      <c r="AH117" s="143"/>
      <c r="AI117" s="143"/>
      <c r="AJ117" s="143"/>
      <c r="AK117" s="144"/>
      <c r="AL117" s="95"/>
      <c r="AM117" s="95"/>
      <c r="AN117" s="95"/>
      <c r="AO117" s="95"/>
      <c r="AP117" s="95"/>
      <c r="AQ117" s="95"/>
    </row>
    <row r="118" spans="1:43">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157" t="s">
        <v>34</v>
      </c>
      <c r="AH118" s="119" t="s">
        <v>48</v>
      </c>
      <c r="AI118" s="119" t="s">
        <v>165</v>
      </c>
      <c r="AJ118" s="119" t="s">
        <v>211</v>
      </c>
      <c r="AK118" s="157" t="s">
        <v>1</v>
      </c>
      <c r="AL118" s="95"/>
      <c r="AM118" s="95"/>
      <c r="AN118" s="95"/>
      <c r="AO118" s="95"/>
      <c r="AP118" s="95"/>
      <c r="AQ118" s="95"/>
    </row>
    <row r="119" spans="1:43">
      <c r="A119" s="95"/>
      <c r="B119" s="95"/>
      <c r="C119" s="95"/>
      <c r="D119" s="95"/>
      <c r="E119" s="95"/>
      <c r="F119" s="95"/>
      <c r="G119" s="95"/>
      <c r="H119" s="95"/>
      <c r="I119" s="95"/>
      <c r="J119" s="95"/>
      <c r="K119" s="95"/>
      <c r="L119" s="95"/>
      <c r="M119" s="95"/>
      <c r="N119" s="95"/>
      <c r="O119" s="95"/>
      <c r="P119" s="95"/>
      <c r="Q119" s="95"/>
      <c r="R119" s="95"/>
      <c r="S119" s="95"/>
      <c r="T119" s="95"/>
      <c r="U119" s="95"/>
      <c r="V119" s="95"/>
      <c r="W119" s="91"/>
      <c r="X119" s="95"/>
      <c r="Y119" s="95"/>
      <c r="Z119" s="95"/>
      <c r="AA119" s="95"/>
      <c r="AB119" s="95"/>
      <c r="AC119" s="95"/>
      <c r="AD119" s="95"/>
      <c r="AE119" s="95"/>
      <c r="AF119" s="95"/>
      <c r="AG119" s="251" t="s">
        <v>49</v>
      </c>
      <c r="AH119" s="148" t="s">
        <v>49</v>
      </c>
      <c r="AI119" s="148" t="s">
        <v>49</v>
      </c>
      <c r="AJ119" s="251" t="s">
        <v>49</v>
      </c>
      <c r="AK119" s="251" t="s">
        <v>50</v>
      </c>
      <c r="AL119" s="95"/>
      <c r="AM119" s="95"/>
      <c r="AN119" s="95"/>
      <c r="AO119" s="95"/>
      <c r="AP119" s="95"/>
      <c r="AQ119" s="95"/>
    </row>
    <row r="120" spans="1:43">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1" t="s">
        <v>17</v>
      </c>
      <c r="AG120" s="136">
        <f>IF(C13="X",1,0)</f>
        <v>0</v>
      </c>
      <c r="AH120" s="136"/>
      <c r="AI120" s="136"/>
      <c r="AJ120" s="136"/>
      <c r="AK120" s="136">
        <v>1</v>
      </c>
      <c r="AL120" s="95"/>
      <c r="AM120" s="95"/>
      <c r="AN120" s="95"/>
      <c r="AO120" s="95"/>
      <c r="AP120" s="95"/>
      <c r="AQ120" s="95"/>
    </row>
    <row r="121" spans="1:43">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1" t="s">
        <v>64</v>
      </c>
      <c r="AG121" s="136">
        <f>IF(C55="X",1,0)</f>
        <v>0</v>
      </c>
      <c r="AH121" s="136"/>
      <c r="AI121" s="136"/>
      <c r="AJ121" s="136"/>
      <c r="AK121" s="136">
        <v>1</v>
      </c>
      <c r="AL121" s="95"/>
      <c r="AM121" s="95"/>
      <c r="AN121" s="95"/>
      <c r="AO121" s="95"/>
      <c r="AP121" s="95"/>
      <c r="AQ121" s="95"/>
    </row>
    <row r="122" spans="1:43">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1" t="s">
        <v>63</v>
      </c>
      <c r="AG122" s="136">
        <f>IF(C63="X",1,0)</f>
        <v>0</v>
      </c>
      <c r="AH122" s="136"/>
      <c r="AI122" s="136"/>
      <c r="AJ122" s="136"/>
      <c r="AK122" s="136">
        <v>1</v>
      </c>
      <c r="AL122" s="95"/>
      <c r="AM122" s="95"/>
      <c r="AN122" s="95"/>
      <c r="AO122" s="95"/>
      <c r="AP122" s="95"/>
      <c r="AQ122" s="95"/>
    </row>
    <row r="123" spans="1:43">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1" t="s">
        <v>65</v>
      </c>
      <c r="AG123" s="136">
        <f>IF(C107="X",1,0)</f>
        <v>0</v>
      </c>
      <c r="AH123" s="136"/>
      <c r="AI123" s="136"/>
      <c r="AJ123" s="136"/>
      <c r="AK123" s="136">
        <v>1</v>
      </c>
      <c r="AL123" s="91" t="s">
        <v>253</v>
      </c>
      <c r="AM123" s="95"/>
      <c r="AN123" s="95"/>
      <c r="AO123" s="95"/>
      <c r="AP123" s="95"/>
      <c r="AQ123" s="95"/>
    </row>
  </sheetData>
  <sheetProtection sheet="1" objects="1" scenarios="1"/>
  <mergeCells count="514">
    <mergeCell ref="AP102:AP103"/>
    <mergeCell ref="AG104:AG105"/>
    <mergeCell ref="AH104:AH105"/>
    <mergeCell ref="AI104:AI105"/>
    <mergeCell ref="AJ104:AJ105"/>
    <mergeCell ref="AK104:AK105"/>
    <mergeCell ref="AL104:AL105"/>
    <mergeCell ref="AM104:AM105"/>
    <mergeCell ref="AN104:AN105"/>
    <mergeCell ref="AO104:AO105"/>
    <mergeCell ref="AP104:AP105"/>
    <mergeCell ref="AG102:AG103"/>
    <mergeCell ref="AH102:AH103"/>
    <mergeCell ref="AI102:AI103"/>
    <mergeCell ref="AJ102:AJ103"/>
    <mergeCell ref="AK102:AK103"/>
    <mergeCell ref="AL102:AL103"/>
    <mergeCell ref="AM102:AM103"/>
    <mergeCell ref="AN102:AN103"/>
    <mergeCell ref="AO102:AO103"/>
    <mergeCell ref="AP98:AP99"/>
    <mergeCell ref="AG100:AG101"/>
    <mergeCell ref="AH100:AH101"/>
    <mergeCell ref="AI100:AI101"/>
    <mergeCell ref="AJ100:AJ101"/>
    <mergeCell ref="AK100:AK101"/>
    <mergeCell ref="AL100:AL101"/>
    <mergeCell ref="AM100:AM101"/>
    <mergeCell ref="AN100:AN101"/>
    <mergeCell ref="AO100:AO101"/>
    <mergeCell ref="AP100:AP101"/>
    <mergeCell ref="AG98:AG99"/>
    <mergeCell ref="AH98:AH99"/>
    <mergeCell ref="AI98:AI99"/>
    <mergeCell ref="AJ98:AJ99"/>
    <mergeCell ref="AK98:AK99"/>
    <mergeCell ref="AL98:AL99"/>
    <mergeCell ref="AM98:AM99"/>
    <mergeCell ref="AN98:AN99"/>
    <mergeCell ref="AO98:AO99"/>
    <mergeCell ref="AP94:AP95"/>
    <mergeCell ref="AG96:AG97"/>
    <mergeCell ref="AH96:AH97"/>
    <mergeCell ref="AI96:AI97"/>
    <mergeCell ref="AJ96:AJ97"/>
    <mergeCell ref="AK96:AK97"/>
    <mergeCell ref="AL96:AL97"/>
    <mergeCell ref="AM96:AM97"/>
    <mergeCell ref="AN96:AN97"/>
    <mergeCell ref="AO96:AO97"/>
    <mergeCell ref="AP96:AP97"/>
    <mergeCell ref="AG94:AG95"/>
    <mergeCell ref="AH94:AH95"/>
    <mergeCell ref="AI94:AI95"/>
    <mergeCell ref="AJ94:AJ95"/>
    <mergeCell ref="AK94:AK95"/>
    <mergeCell ref="AL94:AL95"/>
    <mergeCell ref="AM94:AM95"/>
    <mergeCell ref="AN94:AN95"/>
    <mergeCell ref="AO94:AO95"/>
    <mergeCell ref="AP90:AP91"/>
    <mergeCell ref="AG92:AG93"/>
    <mergeCell ref="AH92:AH93"/>
    <mergeCell ref="AI92:AI93"/>
    <mergeCell ref="AJ92:AJ93"/>
    <mergeCell ref="AK92:AK93"/>
    <mergeCell ref="AL92:AL93"/>
    <mergeCell ref="AM92:AM93"/>
    <mergeCell ref="AN92:AN93"/>
    <mergeCell ref="AO92:AO93"/>
    <mergeCell ref="AP92:AP93"/>
    <mergeCell ref="AG90:AG91"/>
    <mergeCell ref="AH90:AH91"/>
    <mergeCell ref="AI90:AI91"/>
    <mergeCell ref="AJ90:AJ91"/>
    <mergeCell ref="AK90:AK91"/>
    <mergeCell ref="AL90:AL91"/>
    <mergeCell ref="AM90:AM91"/>
    <mergeCell ref="AN90:AN91"/>
    <mergeCell ref="AO90:AO91"/>
    <mergeCell ref="AG80:AG81"/>
    <mergeCell ref="AH80:AH81"/>
    <mergeCell ref="AI80:AI81"/>
    <mergeCell ref="AJ80:AJ81"/>
    <mergeCell ref="AP84:AP85"/>
    <mergeCell ref="AG86:AG89"/>
    <mergeCell ref="AH86:AH89"/>
    <mergeCell ref="AI86:AI89"/>
    <mergeCell ref="AJ86:AJ89"/>
    <mergeCell ref="AK86:AK89"/>
    <mergeCell ref="AL86:AL89"/>
    <mergeCell ref="AM86:AM89"/>
    <mergeCell ref="AN86:AN89"/>
    <mergeCell ref="AO86:AO89"/>
    <mergeCell ref="AP86:AP89"/>
    <mergeCell ref="AG84:AG85"/>
    <mergeCell ref="AH84:AH85"/>
    <mergeCell ref="AI84:AI85"/>
    <mergeCell ref="AJ84:AJ85"/>
    <mergeCell ref="AK84:AK85"/>
    <mergeCell ref="AL84:AL85"/>
    <mergeCell ref="AM84:AM85"/>
    <mergeCell ref="AN84:AN85"/>
    <mergeCell ref="AO84:AO85"/>
    <mergeCell ref="AP78:AP79"/>
    <mergeCell ref="AG78:AG79"/>
    <mergeCell ref="AH78:AH79"/>
    <mergeCell ref="AI78:AI79"/>
    <mergeCell ref="AJ78:AJ79"/>
    <mergeCell ref="AK78:AK79"/>
    <mergeCell ref="AL78:AL79"/>
    <mergeCell ref="AM78:AM79"/>
    <mergeCell ref="AN78:AN79"/>
    <mergeCell ref="AO78:AO79"/>
    <mergeCell ref="AO70:AO71"/>
    <mergeCell ref="AP74:AP75"/>
    <mergeCell ref="AG76:AG77"/>
    <mergeCell ref="AH76:AH77"/>
    <mergeCell ref="AI76:AI77"/>
    <mergeCell ref="AJ76:AJ77"/>
    <mergeCell ref="AK76:AK77"/>
    <mergeCell ref="AL76:AL77"/>
    <mergeCell ref="AM76:AM77"/>
    <mergeCell ref="AN76:AN77"/>
    <mergeCell ref="AO76:AO77"/>
    <mergeCell ref="AP76:AP77"/>
    <mergeCell ref="AG74:AG75"/>
    <mergeCell ref="AH74:AH75"/>
    <mergeCell ref="AI74:AI75"/>
    <mergeCell ref="AJ74:AJ75"/>
    <mergeCell ref="AK74:AK75"/>
    <mergeCell ref="AL74:AL75"/>
    <mergeCell ref="AM74:AM75"/>
    <mergeCell ref="AN74:AN75"/>
    <mergeCell ref="AO74:AO75"/>
    <mergeCell ref="AL68:AL69"/>
    <mergeCell ref="AM68:AM69"/>
    <mergeCell ref="AN68:AN69"/>
    <mergeCell ref="AO68:AO69"/>
    <mergeCell ref="AP68:AP69"/>
    <mergeCell ref="AP70:AP71"/>
    <mergeCell ref="AG72:AG73"/>
    <mergeCell ref="AH72:AH73"/>
    <mergeCell ref="AI72:AI73"/>
    <mergeCell ref="AJ72:AJ73"/>
    <mergeCell ref="AK72:AK73"/>
    <mergeCell ref="AL72:AL73"/>
    <mergeCell ref="AM72:AM73"/>
    <mergeCell ref="AN72:AN73"/>
    <mergeCell ref="AO72:AO73"/>
    <mergeCell ref="AP72:AP73"/>
    <mergeCell ref="AG70:AG71"/>
    <mergeCell ref="AH70:AH71"/>
    <mergeCell ref="AI70:AI71"/>
    <mergeCell ref="AJ70:AJ71"/>
    <mergeCell ref="AK70:AK71"/>
    <mergeCell ref="AL70:AL71"/>
    <mergeCell ref="AM70:AM71"/>
    <mergeCell ref="AN70:AN71"/>
    <mergeCell ref="AG49:AG50"/>
    <mergeCell ref="AH49:AH50"/>
    <mergeCell ref="AI49:AI50"/>
    <mergeCell ref="AJ49:AJ50"/>
    <mergeCell ref="AK49:AK50"/>
    <mergeCell ref="AG68:AG69"/>
    <mergeCell ref="AH68:AH69"/>
    <mergeCell ref="AI68:AI69"/>
    <mergeCell ref="AJ68:AJ69"/>
    <mergeCell ref="AK68:AK69"/>
    <mergeCell ref="AG51:AG54"/>
    <mergeCell ref="AH51:AH54"/>
    <mergeCell ref="AI51:AI54"/>
    <mergeCell ref="AJ51:AJ54"/>
    <mergeCell ref="AK51:AK54"/>
    <mergeCell ref="AG45:AG46"/>
    <mergeCell ref="AH45:AH46"/>
    <mergeCell ref="AI45:AI46"/>
    <mergeCell ref="AJ45:AJ46"/>
    <mergeCell ref="AK45:AK46"/>
    <mergeCell ref="AG47:AG48"/>
    <mergeCell ref="AH47:AH48"/>
    <mergeCell ref="AI47:AI48"/>
    <mergeCell ref="AJ47:AJ48"/>
    <mergeCell ref="AK47:AK48"/>
    <mergeCell ref="AG28:AG29"/>
    <mergeCell ref="AH28:AH29"/>
    <mergeCell ref="AI28:AI29"/>
    <mergeCell ref="AJ28:AJ29"/>
    <mergeCell ref="AK28:AK29"/>
    <mergeCell ref="AG43:AG44"/>
    <mergeCell ref="AH43:AH44"/>
    <mergeCell ref="AI43:AI44"/>
    <mergeCell ref="AJ43:AJ44"/>
    <mergeCell ref="AK43:AK44"/>
    <mergeCell ref="AG22:AG25"/>
    <mergeCell ref="AH22:AH25"/>
    <mergeCell ref="AI22:AI25"/>
    <mergeCell ref="AJ22:AJ25"/>
    <mergeCell ref="AK22:AK25"/>
    <mergeCell ref="AG26:AG27"/>
    <mergeCell ref="AH26:AH27"/>
    <mergeCell ref="AI26:AI27"/>
    <mergeCell ref="AJ26:AJ27"/>
    <mergeCell ref="AK26:AK27"/>
    <mergeCell ref="AG18:AG19"/>
    <mergeCell ref="AH18:AH19"/>
    <mergeCell ref="AI18:AI19"/>
    <mergeCell ref="AJ18:AJ19"/>
    <mergeCell ref="AK18:AK19"/>
    <mergeCell ref="AG20:AG21"/>
    <mergeCell ref="AH20:AH21"/>
    <mergeCell ref="AI20:AI21"/>
    <mergeCell ref="AJ20:AJ21"/>
    <mergeCell ref="AK20:AK21"/>
    <mergeCell ref="X104:X105"/>
    <mergeCell ref="Y104:Y105"/>
    <mergeCell ref="A104:A105"/>
    <mergeCell ref="B104:B105"/>
    <mergeCell ref="C104:C105"/>
    <mergeCell ref="D104:D105"/>
    <mergeCell ref="S104:S105"/>
    <mergeCell ref="T104:T105"/>
    <mergeCell ref="U104:U105"/>
    <mergeCell ref="V104:V105"/>
    <mergeCell ref="W104:W105"/>
    <mergeCell ref="X100:X101"/>
    <mergeCell ref="Y100:Y101"/>
    <mergeCell ref="A102:A103"/>
    <mergeCell ref="B102:B103"/>
    <mergeCell ref="C102:C103"/>
    <mergeCell ref="D102:D103"/>
    <mergeCell ref="S102:S103"/>
    <mergeCell ref="T102:T103"/>
    <mergeCell ref="U102:U103"/>
    <mergeCell ref="V102:V103"/>
    <mergeCell ref="W102:W103"/>
    <mergeCell ref="X102:X103"/>
    <mergeCell ref="Y102:Y103"/>
    <mergeCell ref="A100:A101"/>
    <mergeCell ref="B100:B101"/>
    <mergeCell ref="C100:C101"/>
    <mergeCell ref="D100:D101"/>
    <mergeCell ref="S100:S101"/>
    <mergeCell ref="T100:T101"/>
    <mergeCell ref="U100:U101"/>
    <mergeCell ref="V100:V101"/>
    <mergeCell ref="W100:W101"/>
    <mergeCell ref="X96:X97"/>
    <mergeCell ref="Y96:Y97"/>
    <mergeCell ref="A98:A99"/>
    <mergeCell ref="B98:B99"/>
    <mergeCell ref="C98:C99"/>
    <mergeCell ref="D98:D99"/>
    <mergeCell ref="S98:S99"/>
    <mergeCell ref="T98:T99"/>
    <mergeCell ref="U98:U99"/>
    <mergeCell ref="V98:V99"/>
    <mergeCell ref="W98:W99"/>
    <mergeCell ref="X98:X99"/>
    <mergeCell ref="Y98:Y99"/>
    <mergeCell ref="A96:A97"/>
    <mergeCell ref="B96:B97"/>
    <mergeCell ref="C96:C97"/>
    <mergeCell ref="D96:D97"/>
    <mergeCell ref="S96:S97"/>
    <mergeCell ref="T96:T97"/>
    <mergeCell ref="U96:U97"/>
    <mergeCell ref="V96:V97"/>
    <mergeCell ref="W96:W97"/>
    <mergeCell ref="V86:V89"/>
    <mergeCell ref="W86:W89"/>
    <mergeCell ref="X92:X93"/>
    <mergeCell ref="Y92:Y93"/>
    <mergeCell ref="A94:A95"/>
    <mergeCell ref="B94:B95"/>
    <mergeCell ref="C94:C95"/>
    <mergeCell ref="D94:D95"/>
    <mergeCell ref="S94:S95"/>
    <mergeCell ref="T94:T95"/>
    <mergeCell ref="U94:U95"/>
    <mergeCell ref="V94:V95"/>
    <mergeCell ref="W94:W95"/>
    <mergeCell ref="X94:X95"/>
    <mergeCell ref="Y94:Y95"/>
    <mergeCell ref="A92:A93"/>
    <mergeCell ref="B92:B93"/>
    <mergeCell ref="C92:C93"/>
    <mergeCell ref="D92:D93"/>
    <mergeCell ref="S92:S93"/>
    <mergeCell ref="T92:T93"/>
    <mergeCell ref="U92:U93"/>
    <mergeCell ref="V92:V93"/>
    <mergeCell ref="W92:W93"/>
    <mergeCell ref="X84:X85"/>
    <mergeCell ref="Y84:Y85"/>
    <mergeCell ref="A80:A81"/>
    <mergeCell ref="B80:B81"/>
    <mergeCell ref="X86:X89"/>
    <mergeCell ref="Y86:Y89"/>
    <mergeCell ref="A90:A91"/>
    <mergeCell ref="B90:B91"/>
    <mergeCell ref="C90:C91"/>
    <mergeCell ref="D90:D91"/>
    <mergeCell ref="S90:S91"/>
    <mergeCell ref="T90:T91"/>
    <mergeCell ref="U90:U91"/>
    <mergeCell ref="V90:V91"/>
    <mergeCell ref="W90:W91"/>
    <mergeCell ref="X90:X91"/>
    <mergeCell ref="Y90:Y91"/>
    <mergeCell ref="A86:A89"/>
    <mergeCell ref="B86:B89"/>
    <mergeCell ref="C86:C89"/>
    <mergeCell ref="D86:D89"/>
    <mergeCell ref="S86:S89"/>
    <mergeCell ref="T86:T89"/>
    <mergeCell ref="U86:U89"/>
    <mergeCell ref="A84:A85"/>
    <mergeCell ref="B84:B85"/>
    <mergeCell ref="C84:C85"/>
    <mergeCell ref="D84:D85"/>
    <mergeCell ref="S84:S85"/>
    <mergeCell ref="T84:T85"/>
    <mergeCell ref="U84:U85"/>
    <mergeCell ref="V84:V85"/>
    <mergeCell ref="W84:W85"/>
    <mergeCell ref="X78:X79"/>
    <mergeCell ref="Y78:Y79"/>
    <mergeCell ref="A76:A77"/>
    <mergeCell ref="B76:B77"/>
    <mergeCell ref="C76:C77"/>
    <mergeCell ref="D76:D77"/>
    <mergeCell ref="S76:S77"/>
    <mergeCell ref="T76:T77"/>
    <mergeCell ref="U76:U77"/>
    <mergeCell ref="V76:V77"/>
    <mergeCell ref="A78:A79"/>
    <mergeCell ref="B78:B79"/>
    <mergeCell ref="C78:C79"/>
    <mergeCell ref="D78:D79"/>
    <mergeCell ref="S78:S79"/>
    <mergeCell ref="T78:T79"/>
    <mergeCell ref="U78:U79"/>
    <mergeCell ref="V78:V79"/>
    <mergeCell ref="W78:W79"/>
    <mergeCell ref="A74:A75"/>
    <mergeCell ref="B74:B75"/>
    <mergeCell ref="C74:C75"/>
    <mergeCell ref="D74:D75"/>
    <mergeCell ref="S74:S75"/>
    <mergeCell ref="T74:T75"/>
    <mergeCell ref="U74:U75"/>
    <mergeCell ref="V74:V75"/>
    <mergeCell ref="W74:W75"/>
    <mergeCell ref="A68:A69"/>
    <mergeCell ref="B68:B69"/>
    <mergeCell ref="C68:C69"/>
    <mergeCell ref="D68:D69"/>
    <mergeCell ref="S68:S69"/>
    <mergeCell ref="T68:T69"/>
    <mergeCell ref="U68:U69"/>
    <mergeCell ref="V68:V69"/>
    <mergeCell ref="W72:W73"/>
    <mergeCell ref="A72:A73"/>
    <mergeCell ref="B72:B73"/>
    <mergeCell ref="C72:C73"/>
    <mergeCell ref="D72:D73"/>
    <mergeCell ref="S72:S73"/>
    <mergeCell ref="T72:T73"/>
    <mergeCell ref="U72:U73"/>
    <mergeCell ref="V72:V73"/>
    <mergeCell ref="A70:A71"/>
    <mergeCell ref="B70:B71"/>
    <mergeCell ref="C70:C71"/>
    <mergeCell ref="D70:D71"/>
    <mergeCell ref="S70:S71"/>
    <mergeCell ref="T70:T71"/>
    <mergeCell ref="U70:U71"/>
    <mergeCell ref="W70:W71"/>
    <mergeCell ref="S4:V4"/>
    <mergeCell ref="S16:V16"/>
    <mergeCell ref="T18:T19"/>
    <mergeCell ref="U18:U19"/>
    <mergeCell ref="V18:V19"/>
    <mergeCell ref="T20:T21"/>
    <mergeCell ref="U20:U21"/>
    <mergeCell ref="V20:V21"/>
    <mergeCell ref="T22:T25"/>
    <mergeCell ref="U22:U25"/>
    <mergeCell ref="V22:V25"/>
    <mergeCell ref="U43:U44"/>
    <mergeCell ref="V43:V44"/>
    <mergeCell ref="S41:V41"/>
    <mergeCell ref="U28:U29"/>
    <mergeCell ref="V28:V29"/>
    <mergeCell ref="U49:U50"/>
    <mergeCell ref="V49:V50"/>
    <mergeCell ref="A18:A19"/>
    <mergeCell ref="B18:B19"/>
    <mergeCell ref="C18:C19"/>
    <mergeCell ref="A28:A29"/>
    <mergeCell ref="B28:B29"/>
    <mergeCell ref="C28:C29"/>
    <mergeCell ref="D28:D29"/>
    <mergeCell ref="S28:S29"/>
    <mergeCell ref="T28:T29"/>
    <mergeCell ref="A22:A25"/>
    <mergeCell ref="B22:B25"/>
    <mergeCell ref="C22:C25"/>
    <mergeCell ref="D22:D25"/>
    <mergeCell ref="S22:S25"/>
    <mergeCell ref="A20:A21"/>
    <mergeCell ref="B20:B21"/>
    <mergeCell ref="C20:C21"/>
    <mergeCell ref="D20:D21"/>
    <mergeCell ref="S20:S21"/>
    <mergeCell ref="D18:D19"/>
    <mergeCell ref="S18:S19"/>
    <mergeCell ref="A26:A27"/>
    <mergeCell ref="B26:B27"/>
    <mergeCell ref="C26:C27"/>
    <mergeCell ref="D26:D27"/>
    <mergeCell ref="S26:S27"/>
    <mergeCell ref="T26:T27"/>
    <mergeCell ref="S33:V33"/>
    <mergeCell ref="U26:U27"/>
    <mergeCell ref="V26:V27"/>
    <mergeCell ref="A45:A48"/>
    <mergeCell ref="B45:B48"/>
    <mergeCell ref="E45:G46"/>
    <mergeCell ref="T45:T48"/>
    <mergeCell ref="E47:G48"/>
    <mergeCell ref="A43:A44"/>
    <mergeCell ref="B43:B44"/>
    <mergeCell ref="C43:C44"/>
    <mergeCell ref="D43:D44"/>
    <mergeCell ref="S43:S44"/>
    <mergeCell ref="T43:T44"/>
    <mergeCell ref="U45:U46"/>
    <mergeCell ref="V45:V46"/>
    <mergeCell ref="C47:C48"/>
    <mergeCell ref="D47:D48"/>
    <mergeCell ref="S47:S48"/>
    <mergeCell ref="U47:U48"/>
    <mergeCell ref="V47:V48"/>
    <mergeCell ref="C45:C46"/>
    <mergeCell ref="D45:D46"/>
    <mergeCell ref="S45:S46"/>
    <mergeCell ref="A49:A50"/>
    <mergeCell ref="B49:B50"/>
    <mergeCell ref="C49:C50"/>
    <mergeCell ref="D49:D50"/>
    <mergeCell ref="S49:S50"/>
    <mergeCell ref="T49:T50"/>
    <mergeCell ref="A51:A54"/>
    <mergeCell ref="B51:B54"/>
    <mergeCell ref="C51:C54"/>
    <mergeCell ref="D51:D54"/>
    <mergeCell ref="S51:S54"/>
    <mergeCell ref="T51:T54"/>
    <mergeCell ref="U51:U54"/>
    <mergeCell ref="V51:V54"/>
    <mergeCell ref="S58:V58"/>
    <mergeCell ref="X64:Y66"/>
    <mergeCell ref="S66:V66"/>
    <mergeCell ref="C80:C81"/>
    <mergeCell ref="D80:D81"/>
    <mergeCell ref="S80:S81"/>
    <mergeCell ref="T80:T81"/>
    <mergeCell ref="U80:U81"/>
    <mergeCell ref="V80:V81"/>
    <mergeCell ref="W80:W81"/>
    <mergeCell ref="X80:X81"/>
    <mergeCell ref="Y80:Y81"/>
    <mergeCell ref="W68:W69"/>
    <mergeCell ref="X68:X69"/>
    <mergeCell ref="Y68:Y69"/>
    <mergeCell ref="X70:X71"/>
    <mergeCell ref="Y70:Y71"/>
    <mergeCell ref="X72:X73"/>
    <mergeCell ref="Y72:Y73"/>
    <mergeCell ref="X74:X75"/>
    <mergeCell ref="Y74:Y75"/>
    <mergeCell ref="W76:W77"/>
    <mergeCell ref="X76:X77"/>
    <mergeCell ref="Y76:Y77"/>
    <mergeCell ref="V70:V71"/>
    <mergeCell ref="X82:X83"/>
    <mergeCell ref="Y82:Y83"/>
    <mergeCell ref="AG82:AG83"/>
    <mergeCell ref="AH82:AH83"/>
    <mergeCell ref="AI82:AI83"/>
    <mergeCell ref="AJ82:AJ83"/>
    <mergeCell ref="AK82:AK83"/>
    <mergeCell ref="AL82:AL83"/>
    <mergeCell ref="AM82:AM83"/>
    <mergeCell ref="A82:A83"/>
    <mergeCell ref="B82:B83"/>
    <mergeCell ref="C82:C83"/>
    <mergeCell ref="D82:D83"/>
    <mergeCell ref="S82:S83"/>
    <mergeCell ref="T82:T83"/>
    <mergeCell ref="U82:U83"/>
    <mergeCell ref="V82:V83"/>
    <mergeCell ref="W82:W83"/>
    <mergeCell ref="AN82:AN83"/>
    <mergeCell ref="AO82:AO83"/>
    <mergeCell ref="AP82:AP83"/>
    <mergeCell ref="AK80:AK81"/>
    <mergeCell ref="AL80:AL81"/>
    <mergeCell ref="AM80:AM81"/>
    <mergeCell ref="AN80:AN81"/>
    <mergeCell ref="AO80:AO81"/>
    <mergeCell ref="AP80:AP81"/>
  </mergeCells>
  <conditionalFormatting sqref="C114 E81:R81 E77:J77 E91:H91 E69:N69 E75:I75 E95:K95 E97:G97 E101:G101 E67:O67 E71:R71 E73:R73 E79:O79 E83:R83 E85:J85 E87:R87 E93:P93 E99:N99 E103:N103 E105:J105 E89:R89 T35:T37 E35:E37 T6:T12 E19:I19 C13 E6:E12 E29:L29 E21:I21 E23:R23 E27:O27 E25:J25 C30 E60 C109:C110 C38:C40 C53:C55 T58 T60">
    <cfRule type="cellIs" dxfId="184" priority="19" stopIfTrue="1" operator="greaterThan">
      <formula>0</formula>
    </cfRule>
  </conditionalFormatting>
  <conditionalFormatting sqref="C31:C32 C38:C40 C53:C55 C106:C110">
    <cfRule type="cellIs" dxfId="183" priority="20" stopIfTrue="1" operator="greaterThanOrEqual">
      <formula>1</formula>
    </cfRule>
  </conditionalFormatting>
  <conditionalFormatting sqref="C53:C55 T18:T29 T43:T52 E44:Q44 E46:M46 E48:J48 E50:R50 E52:G52 T66 T68:T105">
    <cfRule type="cellIs" dxfId="182" priority="18" operator="greaterThan">
      <formula>0</formula>
    </cfRule>
  </conditionalFormatting>
  <conditionalFormatting sqref="C114 E81:R81 E77:J77 E91:H91 E69:N69 E75:I75 E95:K95 E97:G97 E101:G101 E67:O67 E71:R71 E73:R73 E79:O79 E83:R83 E85:J85 E87:R87 E93:P93 E99:N99 E103:N103 E105:J105 E89:R89 T35:T37 E35:E37 T6:T12 E19:I19 C13 E6:E12 E29:L29 E21:I21 E23:R23 E27:O27 E25:J25 C30 E60 C109:C110 C38:C40 C53:C55 T58 T60">
    <cfRule type="cellIs" dxfId="181" priority="14" stopIfTrue="1" operator="greaterThan">
      <formula>0</formula>
    </cfRule>
  </conditionalFormatting>
  <conditionalFormatting sqref="C31:C32 C38:C40 C53:C55 C106:C110">
    <cfRule type="cellIs" dxfId="180" priority="13" stopIfTrue="1" operator="greaterThanOrEqual">
      <formula>1</formula>
    </cfRule>
  </conditionalFormatting>
  <conditionalFormatting sqref="C53:C55 T18:T29 T43:T52 E44:Q44 E46:M46 E48:J48 E50:R50 E52:G52 T66 T68:T105">
    <cfRule type="cellIs" dxfId="179" priority="12" operator="greaterThan">
      <formula>0</formula>
    </cfRule>
  </conditionalFormatting>
  <conditionalFormatting sqref="W66 W68 W70 W72 W74 W76 W78 W80 W84 W86 W90 W92 W94 W96 W98 W100 W102 W104">
    <cfRule type="cellIs" dxfId="178" priority="9" operator="equal">
      <formula>$AQ$66</formula>
    </cfRule>
    <cfRule type="cellIs" dxfId="177" priority="10" operator="equal">
      <formula>$AQ$67</formula>
    </cfRule>
  </conditionalFormatting>
  <conditionalFormatting sqref="C114 E91:H91 E95:K95 E97:G97 E101:G101 E85:J85 E87:R87 E93:P93 E99:N99 E25:J25 E103:M103 E89:R89 C109:C110 E81:K81 E79:J79 E29:J29 E75:R75 E69:O69 E77:H77 T35:T37 E35:E37 T6:T12 C13 E6:E12 E19:G19 E23:R23 E27:O27 E21:H21 C30 T60:T62 E60:E62 C38:C40 C55:C57 C63 E71:M71 E73:R73 E83:O83 R83 E105:I105">
    <cfRule type="cellIs" dxfId="176" priority="5" stopIfTrue="1" operator="greaterThan">
      <formula>0</formula>
    </cfRule>
  </conditionalFormatting>
  <conditionalFormatting sqref="C106:C110 C31:C32 C38:C40 C55:C57 C63">
    <cfRule type="cellIs" dxfId="175" priority="4" stopIfTrue="1" operator="greaterThanOrEqual">
      <formula>1</formula>
    </cfRule>
  </conditionalFormatting>
  <conditionalFormatting sqref="T68:T105 T18:T29 C63 E50:J50 E52:R52 E54:G54 C55:C57 T49:T54 T43:T46 H48:M48 E44:M44 H46:N46">
    <cfRule type="cellIs" dxfId="174" priority="3" operator="greaterThan">
      <formula>0</formula>
    </cfRule>
  </conditionalFormatting>
  <conditionalFormatting sqref="W84 W86 W90 W92 W94 W96 W98 W100 W102 W104 W68 W70 W72 W74 W76 W78 W80 W82">
    <cfRule type="cellIs" dxfId="173" priority="1" operator="equal">
      <formula>$AQ$68</formula>
    </cfRule>
    <cfRule type="cellIs" dxfId="172" priority="2" operator="equal">
      <formula>$AQ$69</formula>
    </cfRule>
  </conditionalFormatting>
  <pageMargins left="0.5" right="0.5" top="0.5" bottom="0.5" header="0.3" footer="0.3"/>
  <pageSetup scale="67" fitToHeight="2" orientation="landscape" horizontalDpi="360" verticalDpi="360" r:id="rId1"/>
  <headerFooter alignWithMargins="0"/>
  <rowBreaks count="1" manualBreakCount="1">
    <brk id="61" max="29" man="1"/>
  </rowBreaks>
</worksheet>
</file>

<file path=xl/worksheets/sheet8.xml><?xml version="1.0" encoding="utf-8"?>
<worksheet xmlns="http://schemas.openxmlformats.org/spreadsheetml/2006/main" xmlns:r="http://schemas.openxmlformats.org/officeDocument/2006/relationships">
  <dimension ref="A1:AQ123"/>
  <sheetViews>
    <sheetView showZeros="0" zoomScaleNormal="100" workbookViewId="0">
      <pane ySplit="2" topLeftCell="A3" activePane="bottomLeft" state="frozen"/>
      <selection activeCell="A3" sqref="A3"/>
      <selection pane="bottomLeft" activeCell="A3" sqref="A3"/>
    </sheetView>
  </sheetViews>
  <sheetFormatPr defaultColWidth="9.140625" defaultRowHeight="12.75"/>
  <cols>
    <col min="1" max="1" width="6.85546875" style="6" customWidth="1"/>
    <col min="2" max="2" width="20.7109375" style="6" customWidth="1"/>
    <col min="3" max="3" width="6.7109375" style="6" customWidth="1"/>
    <col min="4" max="4" width="5.28515625" style="6" customWidth="1"/>
    <col min="5" max="12" width="3.7109375" style="6" customWidth="1"/>
    <col min="13" max="13" width="3.85546875" style="6" customWidth="1"/>
    <col min="14" max="18" width="4.28515625" style="6" customWidth="1"/>
    <col min="19" max="19" width="8" style="6" customWidth="1"/>
    <col min="20" max="20" width="7" style="6" customWidth="1"/>
    <col min="21" max="22" width="9.140625" style="6"/>
    <col min="23" max="23" width="8" style="6" bestFit="1" customWidth="1"/>
    <col min="24" max="24" width="8.85546875" style="6" bestFit="1" customWidth="1"/>
    <col min="25" max="25" width="8.85546875" style="6" customWidth="1"/>
    <col min="26" max="26" width="3.7109375" style="6" customWidth="1"/>
    <col min="27" max="31" width="9.140625" style="6" customWidth="1"/>
    <col min="32" max="32" width="9.140625" style="6"/>
    <col min="33" max="37" width="7.7109375" style="6" customWidth="1"/>
    <col min="38" max="39" width="8.7109375" style="6" customWidth="1"/>
    <col min="40" max="40" width="11.28515625" style="6" bestFit="1" customWidth="1"/>
    <col min="41" max="41" width="8.85546875" style="6" bestFit="1" customWidth="1"/>
    <col min="42" max="42" width="7.7109375" style="6" bestFit="1" customWidth="1"/>
    <col min="43" max="43" width="15.85546875" style="6" customWidth="1"/>
    <col min="44" max="16384" width="9.140625" style="6"/>
  </cols>
  <sheetData>
    <row r="1" spans="1:43">
      <c r="A1" s="95" t="s">
        <v>42</v>
      </c>
      <c r="B1" s="1" t="s">
        <v>34</v>
      </c>
      <c r="C1" s="95"/>
      <c r="D1" s="95"/>
      <c r="E1" s="95"/>
      <c r="F1" s="95" t="s">
        <v>37</v>
      </c>
      <c r="G1" s="95"/>
      <c r="H1" s="7"/>
      <c r="I1" s="91" t="s">
        <v>140</v>
      </c>
      <c r="J1" s="95"/>
      <c r="K1" s="95"/>
      <c r="L1" s="140"/>
      <c r="M1" s="140"/>
      <c r="N1" s="95"/>
      <c r="O1" s="95"/>
      <c r="P1" s="95"/>
      <c r="Q1" s="95"/>
      <c r="R1" s="95"/>
      <c r="S1" s="95"/>
      <c r="T1" s="95"/>
      <c r="U1" s="95"/>
      <c r="V1" s="95"/>
      <c r="W1" s="95"/>
      <c r="X1" s="95"/>
      <c r="Y1" s="95"/>
      <c r="Z1" s="95"/>
      <c r="AA1" s="95"/>
      <c r="AB1" s="95"/>
      <c r="AC1" s="95"/>
      <c r="AD1" s="95"/>
      <c r="AE1" s="95"/>
      <c r="AF1" s="256" t="s">
        <v>254</v>
      </c>
      <c r="AG1" s="256"/>
      <c r="AH1" s="256"/>
      <c r="AI1" s="256"/>
      <c r="AJ1" s="256"/>
      <c r="AK1" s="256" t="s">
        <v>67</v>
      </c>
      <c r="AL1" s="255"/>
      <c r="AM1" s="255"/>
      <c r="AN1" s="255"/>
      <c r="AO1" s="256" t="s">
        <v>254</v>
      </c>
      <c r="AP1" s="256"/>
      <c r="AQ1" s="255"/>
    </row>
    <row r="2" spans="1:43">
      <c r="A2" s="95"/>
      <c r="B2" s="1" t="s">
        <v>38</v>
      </c>
      <c r="C2" s="95"/>
      <c r="D2" s="95"/>
      <c r="E2" s="95"/>
      <c r="F2" s="95"/>
      <c r="G2" s="95"/>
      <c r="H2" s="95"/>
      <c r="I2" s="95"/>
      <c r="J2" s="95"/>
      <c r="K2" s="95"/>
      <c r="L2" s="95"/>
      <c r="M2" s="95"/>
      <c r="N2" s="95"/>
      <c r="O2" s="95"/>
      <c r="P2" s="95"/>
      <c r="Q2" s="95"/>
      <c r="R2" s="95"/>
      <c r="S2" s="95"/>
      <c r="T2" s="141" t="s">
        <v>12</v>
      </c>
      <c r="U2" s="142">
        <f>DenStatus!C2</f>
        <v>42514</v>
      </c>
      <c r="V2" s="142"/>
      <c r="W2" s="142"/>
      <c r="X2" s="142"/>
      <c r="Y2" s="142"/>
      <c r="Z2" s="95"/>
      <c r="AA2" s="138" t="s">
        <v>8</v>
      </c>
      <c r="AB2" s="156"/>
      <c r="AC2" s="156"/>
      <c r="AD2" s="136" t="s">
        <v>24</v>
      </c>
      <c r="AE2" s="95"/>
      <c r="AF2" s="95"/>
      <c r="AG2" s="304" t="s">
        <v>17</v>
      </c>
      <c r="AH2" s="305"/>
      <c r="AI2" s="305"/>
      <c r="AJ2" s="305"/>
      <c r="AK2" s="306"/>
      <c r="AL2" s="95"/>
      <c r="AM2" s="95"/>
      <c r="AN2" s="95"/>
      <c r="AO2" s="95"/>
      <c r="AP2" s="95"/>
      <c r="AQ2" s="95"/>
    </row>
    <row r="3" spans="1:43">
      <c r="A3" s="96" t="s">
        <v>68</v>
      </c>
      <c r="B3" s="95"/>
      <c r="C3" s="95"/>
      <c r="D3" s="95"/>
      <c r="E3" s="95"/>
      <c r="F3" s="95"/>
      <c r="G3" s="95"/>
      <c r="H3" s="95"/>
      <c r="I3" s="95"/>
      <c r="J3" s="95"/>
      <c r="K3" s="95"/>
      <c r="L3" s="95"/>
      <c r="M3" s="95"/>
      <c r="N3" s="95"/>
      <c r="O3" s="95"/>
      <c r="P3" s="95"/>
      <c r="Q3" s="95"/>
      <c r="R3" s="95"/>
      <c r="S3" s="95"/>
      <c r="T3" s="95"/>
      <c r="U3" s="95"/>
      <c r="V3" s="95"/>
      <c r="W3" s="95"/>
      <c r="X3" s="95"/>
      <c r="Y3" s="95"/>
      <c r="Z3" s="95"/>
      <c r="AA3" s="32" t="s">
        <v>311</v>
      </c>
      <c r="AB3" s="3"/>
      <c r="AC3" s="3"/>
      <c r="AD3" s="186">
        <v>37429</v>
      </c>
      <c r="AE3" s="95"/>
      <c r="AF3" s="95"/>
      <c r="AG3" s="184" t="s">
        <v>26</v>
      </c>
      <c r="AH3" s="307"/>
      <c r="AI3" s="307"/>
      <c r="AJ3" s="307"/>
      <c r="AK3" s="308"/>
      <c r="AL3" s="95"/>
      <c r="AM3" s="95"/>
      <c r="AN3" s="95"/>
      <c r="AO3" s="95"/>
      <c r="AP3" s="95"/>
      <c r="AQ3" s="95"/>
    </row>
    <row r="4" spans="1:43">
      <c r="A4" s="135" t="s">
        <v>5</v>
      </c>
      <c r="B4" s="135"/>
      <c r="C4" s="135" t="s">
        <v>7</v>
      </c>
      <c r="D4" s="135"/>
      <c r="E4" s="174" t="s">
        <v>33</v>
      </c>
      <c r="F4" s="143"/>
      <c r="G4" s="143"/>
      <c r="H4" s="143"/>
      <c r="I4" s="143"/>
      <c r="J4" s="143"/>
      <c r="K4" s="143"/>
      <c r="L4" s="143"/>
      <c r="M4" s="143"/>
      <c r="N4" s="143"/>
      <c r="O4" s="143"/>
      <c r="P4" s="143"/>
      <c r="Q4" s="143"/>
      <c r="R4" s="143"/>
      <c r="S4" s="406" t="s">
        <v>4</v>
      </c>
      <c r="T4" s="366"/>
      <c r="U4" s="366"/>
      <c r="V4" s="367"/>
      <c r="W4" s="242"/>
      <c r="X4" s="242"/>
      <c r="Y4" s="242"/>
      <c r="Z4" s="95"/>
      <c r="AA4" s="32" t="s">
        <v>312</v>
      </c>
      <c r="AB4" s="3"/>
      <c r="AC4" s="3"/>
      <c r="AD4" s="186">
        <v>37429</v>
      </c>
      <c r="AE4" s="95"/>
      <c r="AF4" s="95"/>
      <c r="AG4" s="157" t="s">
        <v>34</v>
      </c>
      <c r="AH4" s="119" t="s">
        <v>48</v>
      </c>
      <c r="AI4" s="119" t="s">
        <v>165</v>
      </c>
      <c r="AJ4" s="119" t="s">
        <v>211</v>
      </c>
      <c r="AK4" s="157" t="s">
        <v>1</v>
      </c>
      <c r="AL4" s="95"/>
      <c r="AM4" s="95"/>
      <c r="AN4" s="95"/>
      <c r="AO4" s="95"/>
      <c r="AP4" s="95"/>
      <c r="AQ4" s="95"/>
    </row>
    <row r="5" spans="1:43">
      <c r="A5" s="136" t="s">
        <v>43</v>
      </c>
      <c r="B5" s="135" t="s">
        <v>40</v>
      </c>
      <c r="C5" s="136" t="s">
        <v>46</v>
      </c>
      <c r="D5" s="146" t="s">
        <v>16</v>
      </c>
      <c r="E5" s="136">
        <v>1</v>
      </c>
      <c r="F5" s="175"/>
      <c r="G5" s="175"/>
      <c r="H5" s="175"/>
      <c r="I5" s="175"/>
      <c r="J5" s="175"/>
      <c r="K5" s="175"/>
      <c r="L5" s="175"/>
      <c r="M5" s="175"/>
      <c r="N5" s="175"/>
      <c r="O5" s="175"/>
      <c r="P5" s="175"/>
      <c r="Q5" s="175"/>
      <c r="R5" s="175"/>
      <c r="S5" s="136" t="s">
        <v>2</v>
      </c>
      <c r="T5" s="136" t="s">
        <v>31</v>
      </c>
      <c r="U5" s="136" t="s">
        <v>24</v>
      </c>
      <c r="V5" s="50" t="s">
        <v>66</v>
      </c>
      <c r="W5" s="55"/>
      <c r="X5" s="55"/>
      <c r="Y5" s="55"/>
      <c r="Z5" s="95"/>
      <c r="AA5" s="2"/>
      <c r="AB5" s="3"/>
      <c r="AC5" s="3"/>
      <c r="AD5" s="186"/>
      <c r="AE5" s="95"/>
      <c r="AF5" s="95"/>
      <c r="AG5" s="251" t="s">
        <v>49</v>
      </c>
      <c r="AH5" s="148" t="s">
        <v>49</v>
      </c>
      <c r="AI5" s="148" t="s">
        <v>49</v>
      </c>
      <c r="AJ5" s="251" t="s">
        <v>49</v>
      </c>
      <c r="AK5" s="251" t="s">
        <v>50</v>
      </c>
      <c r="AL5" s="95"/>
      <c r="AM5" s="95"/>
      <c r="AN5" s="95"/>
      <c r="AO5" s="95"/>
      <c r="AP5" s="95"/>
      <c r="AQ5" s="95"/>
    </row>
    <row r="6" spans="1:43">
      <c r="A6" s="136">
        <v>1</v>
      </c>
      <c r="B6" s="135" t="str">
        <f>DenStatus!C5</f>
        <v>Scout Oath</v>
      </c>
      <c r="C6" s="136">
        <v>1</v>
      </c>
      <c r="D6" s="295">
        <v>1</v>
      </c>
      <c r="E6" s="5"/>
      <c r="F6" s="295"/>
      <c r="G6" s="175"/>
      <c r="H6" s="175"/>
      <c r="I6" s="175"/>
      <c r="J6" s="175"/>
      <c r="K6" s="175"/>
      <c r="L6" s="175"/>
      <c r="M6" s="175"/>
      <c r="N6" s="175"/>
      <c r="O6" s="175"/>
      <c r="P6" s="175"/>
      <c r="Q6" s="175"/>
      <c r="R6" s="175"/>
      <c r="S6" s="136">
        <f t="shared" ref="S6:S12" si="0">COUNTA(E6:R6)</f>
        <v>0</v>
      </c>
      <c r="T6" s="136">
        <f t="shared" ref="T6:T12" si="1">IF(SUM(AG6:AJ6)&gt;=AK6,1,0)</f>
        <v>0</v>
      </c>
      <c r="U6" s="177"/>
      <c r="V6" s="177"/>
      <c r="W6" s="243"/>
      <c r="X6" s="243"/>
      <c r="Y6" s="243"/>
      <c r="Z6" s="95"/>
      <c r="AA6" s="2"/>
      <c r="AB6" s="3"/>
      <c r="AC6" s="3"/>
      <c r="AD6" s="186"/>
      <c r="AE6" s="95"/>
      <c r="AF6" s="95"/>
      <c r="AG6" s="136">
        <f>IF(S6&gt;=C6,1,0)</f>
        <v>0</v>
      </c>
      <c r="AH6" s="136"/>
      <c r="AI6" s="136"/>
      <c r="AJ6" s="136"/>
      <c r="AK6" s="136">
        <v>1</v>
      </c>
      <c r="AL6" s="95"/>
      <c r="AM6" s="95"/>
      <c r="AN6" s="95"/>
      <c r="AO6" s="95"/>
      <c r="AP6" s="95"/>
      <c r="AQ6" s="95"/>
    </row>
    <row r="7" spans="1:43">
      <c r="A7" s="136">
        <f t="shared" ref="A7:A12" si="2">A6+1</f>
        <v>2</v>
      </c>
      <c r="B7" s="135" t="str">
        <f>DenStatus!C6</f>
        <v>Scout Law</v>
      </c>
      <c r="C7" s="136">
        <v>1</v>
      </c>
      <c r="D7" s="295">
        <v>1</v>
      </c>
      <c r="E7" s="5"/>
      <c r="F7" s="295"/>
      <c r="G7" s="175"/>
      <c r="H7" s="175"/>
      <c r="I7" s="175"/>
      <c r="J7" s="117"/>
      <c r="K7" s="175"/>
      <c r="L7" s="175"/>
      <c r="M7" s="175"/>
      <c r="N7" s="175"/>
      <c r="O7" s="175"/>
      <c r="P7" s="175"/>
      <c r="Q7" s="175"/>
      <c r="R7" s="175"/>
      <c r="S7" s="136">
        <f t="shared" si="0"/>
        <v>0</v>
      </c>
      <c r="T7" s="136">
        <f t="shared" si="1"/>
        <v>0</v>
      </c>
      <c r="U7" s="177"/>
      <c r="V7" s="177"/>
      <c r="W7" s="243"/>
      <c r="X7" s="243"/>
      <c r="Y7" s="243"/>
      <c r="Z7" s="95"/>
      <c r="AA7" s="2"/>
      <c r="AB7" s="3"/>
      <c r="AC7" s="3"/>
      <c r="AD7" s="186"/>
      <c r="AE7" s="95"/>
      <c r="AF7" s="95"/>
      <c r="AG7" s="136">
        <f t="shared" ref="AG7:AG12" si="3">IF(S7&gt;=C7,1,0)</f>
        <v>0</v>
      </c>
      <c r="AH7" s="136"/>
      <c r="AI7" s="136"/>
      <c r="AJ7" s="136"/>
      <c r="AK7" s="136">
        <v>1</v>
      </c>
      <c r="AL7" s="95"/>
      <c r="AM7" s="95"/>
      <c r="AN7" s="95"/>
      <c r="AO7" s="95"/>
      <c r="AP7" s="95"/>
      <c r="AQ7" s="95"/>
    </row>
    <row r="8" spans="1:43">
      <c r="A8" s="136">
        <f t="shared" si="2"/>
        <v>3</v>
      </c>
      <c r="B8" s="135" t="str">
        <f>DenStatus!C7</f>
        <v>Cub Scout Sign</v>
      </c>
      <c r="C8" s="136">
        <v>1</v>
      </c>
      <c r="D8" s="295">
        <v>1</v>
      </c>
      <c r="E8" s="5"/>
      <c r="F8" s="295"/>
      <c r="G8" s="175"/>
      <c r="H8" s="175"/>
      <c r="I8" s="175"/>
      <c r="J8" s="175"/>
      <c r="K8" s="175"/>
      <c r="L8" s="175"/>
      <c r="M8" s="175"/>
      <c r="N8" s="175"/>
      <c r="O8" s="175"/>
      <c r="P8" s="175"/>
      <c r="Q8" s="175"/>
      <c r="R8" s="175"/>
      <c r="S8" s="136">
        <f t="shared" si="0"/>
        <v>0</v>
      </c>
      <c r="T8" s="136">
        <f t="shared" si="1"/>
        <v>0</v>
      </c>
      <c r="U8" s="177"/>
      <c r="V8" s="177"/>
      <c r="W8" s="243"/>
      <c r="X8" s="243"/>
      <c r="Y8" s="243"/>
      <c r="Z8" s="95"/>
      <c r="AA8" s="2"/>
      <c r="AB8" s="3"/>
      <c r="AC8" s="3"/>
      <c r="AD8" s="186"/>
      <c r="AE8" s="95"/>
      <c r="AF8" s="95"/>
      <c r="AG8" s="136">
        <f t="shared" si="3"/>
        <v>0</v>
      </c>
      <c r="AH8" s="136"/>
      <c r="AI8" s="136"/>
      <c r="AJ8" s="136"/>
      <c r="AK8" s="136">
        <v>1</v>
      </c>
      <c r="AL8" s="95"/>
      <c r="AM8" s="95"/>
      <c r="AN8" s="95"/>
      <c r="AO8" s="95"/>
      <c r="AP8" s="95"/>
      <c r="AQ8" s="95"/>
    </row>
    <row r="9" spans="1:43">
      <c r="A9" s="136">
        <f t="shared" si="2"/>
        <v>4</v>
      </c>
      <c r="B9" s="135" t="str">
        <f>DenStatus!C8</f>
        <v>Cub Scout Handshake</v>
      </c>
      <c r="C9" s="136">
        <v>1</v>
      </c>
      <c r="D9" s="295">
        <v>1</v>
      </c>
      <c r="E9" s="5"/>
      <c r="F9" s="295"/>
      <c r="G9" s="175"/>
      <c r="H9" s="175"/>
      <c r="I9" s="175"/>
      <c r="J9" s="175"/>
      <c r="K9" s="175"/>
      <c r="L9" s="175"/>
      <c r="M9" s="175"/>
      <c r="N9" s="175"/>
      <c r="O9" s="175"/>
      <c r="P9" s="175"/>
      <c r="Q9" s="175"/>
      <c r="R9" s="175"/>
      <c r="S9" s="136">
        <f t="shared" si="0"/>
        <v>0</v>
      </c>
      <c r="T9" s="136">
        <f t="shared" si="1"/>
        <v>0</v>
      </c>
      <c r="U9" s="177"/>
      <c r="V9" s="177"/>
      <c r="W9" s="243"/>
      <c r="X9" s="243"/>
      <c r="Y9" s="243"/>
      <c r="Z9" s="95"/>
      <c r="AA9" s="2"/>
      <c r="AB9" s="3"/>
      <c r="AC9" s="3"/>
      <c r="AD9" s="186"/>
      <c r="AE9" s="95"/>
      <c r="AF9" s="95"/>
      <c r="AG9" s="136">
        <f t="shared" si="3"/>
        <v>0</v>
      </c>
      <c r="AH9" s="136"/>
      <c r="AI9" s="136"/>
      <c r="AJ9" s="136"/>
      <c r="AK9" s="136">
        <v>1</v>
      </c>
      <c r="AL9" s="95"/>
      <c r="AM9" s="95"/>
      <c r="AN9" s="95"/>
      <c r="AO9" s="95"/>
      <c r="AP9" s="95"/>
      <c r="AQ9" s="95"/>
    </row>
    <row r="10" spans="1:43">
      <c r="A10" s="136">
        <f t="shared" si="2"/>
        <v>5</v>
      </c>
      <c r="B10" s="135" t="str">
        <f>DenStatus!C9</f>
        <v>Cub Scout Motto</v>
      </c>
      <c r="C10" s="136">
        <v>1</v>
      </c>
      <c r="D10" s="295">
        <v>1</v>
      </c>
      <c r="E10" s="5"/>
      <c r="F10" s="295"/>
      <c r="G10" s="175"/>
      <c r="H10" s="175"/>
      <c r="I10" s="175"/>
      <c r="J10" s="175"/>
      <c r="K10" s="175"/>
      <c r="L10" s="175"/>
      <c r="M10" s="175"/>
      <c r="N10" s="175"/>
      <c r="O10" s="175"/>
      <c r="P10" s="175"/>
      <c r="Q10" s="175"/>
      <c r="R10" s="175"/>
      <c r="S10" s="136">
        <f t="shared" si="0"/>
        <v>0</v>
      </c>
      <c r="T10" s="136">
        <f t="shared" si="1"/>
        <v>0</v>
      </c>
      <c r="U10" s="177"/>
      <c r="V10" s="177"/>
      <c r="W10" s="243"/>
      <c r="X10" s="243"/>
      <c r="Y10" s="243"/>
      <c r="Z10" s="95"/>
      <c r="AA10" s="2"/>
      <c r="AB10" s="3"/>
      <c r="AC10" s="3"/>
      <c r="AD10" s="186"/>
      <c r="AE10" s="95"/>
      <c r="AF10" s="95"/>
      <c r="AG10" s="136">
        <f t="shared" si="3"/>
        <v>0</v>
      </c>
      <c r="AH10" s="136"/>
      <c r="AI10" s="136"/>
      <c r="AJ10" s="136"/>
      <c r="AK10" s="136">
        <v>1</v>
      </c>
      <c r="AL10" s="95"/>
      <c r="AM10" s="95"/>
      <c r="AN10" s="95"/>
      <c r="AO10" s="95"/>
      <c r="AP10" s="95"/>
      <c r="AQ10" s="95"/>
    </row>
    <row r="11" spans="1:43">
      <c r="A11" s="136">
        <f t="shared" si="2"/>
        <v>6</v>
      </c>
      <c r="B11" s="135" t="str">
        <f>DenStatus!C10</f>
        <v>Cub Scout Salute</v>
      </c>
      <c r="C11" s="136">
        <v>1</v>
      </c>
      <c r="D11" s="295">
        <v>1</v>
      </c>
      <c r="E11" s="5"/>
      <c r="F11" s="295"/>
      <c r="G11" s="175"/>
      <c r="H11" s="175"/>
      <c r="I11" s="175"/>
      <c r="J11" s="175"/>
      <c r="K11" s="175"/>
      <c r="L11" s="175"/>
      <c r="M11" s="175"/>
      <c r="N11" s="175"/>
      <c r="O11" s="175"/>
      <c r="P11" s="175"/>
      <c r="Q11" s="175"/>
      <c r="R11" s="175"/>
      <c r="S11" s="136">
        <f t="shared" si="0"/>
        <v>0</v>
      </c>
      <c r="T11" s="136">
        <f t="shared" si="1"/>
        <v>0</v>
      </c>
      <c r="U11" s="177"/>
      <c r="V11" s="177"/>
      <c r="W11" s="243"/>
      <c r="X11" s="243"/>
      <c r="Y11" s="243"/>
      <c r="Z11" s="95"/>
      <c r="AA11" s="2"/>
      <c r="AB11" s="3"/>
      <c r="AC11" s="3"/>
      <c r="AD11" s="186"/>
      <c r="AE11" s="95"/>
      <c r="AF11" s="95"/>
      <c r="AG11" s="136">
        <f t="shared" si="3"/>
        <v>0</v>
      </c>
      <c r="AH11" s="136"/>
      <c r="AI11" s="136"/>
      <c r="AJ11" s="136"/>
      <c r="AK11" s="136">
        <v>1</v>
      </c>
      <c r="AL11" s="95"/>
      <c r="AM11" s="95"/>
      <c r="AN11" s="95"/>
      <c r="AO11" s="95"/>
      <c r="AP11" s="95"/>
      <c r="AQ11" s="95"/>
    </row>
    <row r="12" spans="1:43" ht="13.5" thickBot="1">
      <c r="A12" s="258">
        <f t="shared" si="2"/>
        <v>7</v>
      </c>
      <c r="B12" s="185" t="str">
        <f>DenStatus!C11</f>
        <v>Child Protection</v>
      </c>
      <c r="C12" s="258">
        <v>1</v>
      </c>
      <c r="D12" s="259">
        <v>1</v>
      </c>
      <c r="E12" s="179"/>
      <c r="F12" s="259"/>
      <c r="G12" s="260"/>
      <c r="H12" s="260"/>
      <c r="I12" s="260"/>
      <c r="J12" s="260"/>
      <c r="K12" s="260"/>
      <c r="L12" s="260"/>
      <c r="M12" s="260"/>
      <c r="N12" s="260"/>
      <c r="O12" s="260"/>
      <c r="P12" s="260"/>
      <c r="Q12" s="260"/>
      <c r="R12" s="260"/>
      <c r="S12" s="258">
        <f t="shared" si="0"/>
        <v>0</v>
      </c>
      <c r="T12" s="258">
        <f t="shared" si="1"/>
        <v>0</v>
      </c>
      <c r="U12" s="261"/>
      <c r="V12" s="261"/>
      <c r="W12" s="243"/>
      <c r="X12" s="243"/>
      <c r="Y12" s="243"/>
      <c r="Z12" s="95"/>
      <c r="AA12" s="2"/>
      <c r="AB12" s="3"/>
      <c r="AC12" s="3"/>
      <c r="AD12" s="186"/>
      <c r="AE12" s="95"/>
      <c r="AF12" s="95"/>
      <c r="AG12" s="136">
        <f t="shared" si="3"/>
        <v>0</v>
      </c>
      <c r="AH12" s="136"/>
      <c r="AI12" s="136"/>
      <c r="AJ12" s="136"/>
      <c r="AK12" s="136">
        <v>1</v>
      </c>
      <c r="AL12" s="95"/>
      <c r="AM12" s="95"/>
      <c r="AN12" s="95"/>
      <c r="AO12" s="95"/>
      <c r="AP12" s="95"/>
      <c r="AQ12" s="95"/>
    </row>
    <row r="13" spans="1:43">
      <c r="A13" s="192"/>
      <c r="B13" s="148" t="s">
        <v>60</v>
      </c>
      <c r="C13" s="149">
        <f>IF(SUM(T6:T12)&gt;=7,"X",0)</f>
        <v>0</v>
      </c>
      <c r="D13" s="223" t="s">
        <v>284</v>
      </c>
      <c r="E13" s="145"/>
      <c r="F13" s="152"/>
      <c r="G13" s="152"/>
      <c r="H13" s="152"/>
      <c r="I13" s="152"/>
      <c r="J13" s="152"/>
      <c r="K13" s="152"/>
      <c r="L13" s="152"/>
      <c r="M13" s="152"/>
      <c r="N13" s="152"/>
      <c r="O13" s="152"/>
      <c r="P13" s="152"/>
      <c r="Q13" s="152"/>
      <c r="R13" s="152"/>
      <c r="S13" s="152"/>
      <c r="T13" s="152"/>
      <c r="U13" s="178"/>
      <c r="V13" s="155"/>
      <c r="W13" s="155"/>
      <c r="X13" s="155"/>
      <c r="Y13" s="155"/>
      <c r="Z13" s="95"/>
      <c r="AA13" s="2"/>
      <c r="AB13" s="3"/>
      <c r="AC13" s="3"/>
      <c r="AD13" s="186"/>
      <c r="AE13" s="95"/>
      <c r="AF13" s="95"/>
      <c r="AG13" s="95"/>
      <c r="AH13" s="95"/>
      <c r="AI13" s="95"/>
      <c r="AJ13" s="95"/>
      <c r="AK13" s="95"/>
      <c r="AL13" s="95"/>
      <c r="AM13" s="95"/>
      <c r="AN13" s="95"/>
      <c r="AO13" s="95"/>
      <c r="AP13" s="95"/>
      <c r="AQ13" s="95"/>
    </row>
    <row r="14" spans="1:43">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2"/>
      <c r="AB14" s="3"/>
      <c r="AC14" s="3"/>
      <c r="AD14" s="186"/>
      <c r="AE14" s="95"/>
      <c r="AF14" s="95"/>
      <c r="AG14" s="104" t="s">
        <v>112</v>
      </c>
      <c r="AH14" s="105"/>
      <c r="AI14" s="105"/>
      <c r="AJ14" s="143"/>
      <c r="AK14" s="144"/>
      <c r="AL14" s="95"/>
      <c r="AM14" s="95"/>
      <c r="AN14" s="95"/>
      <c r="AO14" s="95"/>
      <c r="AP14" s="95"/>
      <c r="AQ14" s="95"/>
    </row>
    <row r="15" spans="1:43">
      <c r="A15" s="96" t="s">
        <v>317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2"/>
      <c r="AB15" s="3"/>
      <c r="AC15" s="3"/>
      <c r="AD15" s="186"/>
      <c r="AE15" s="95"/>
      <c r="AF15" s="95"/>
      <c r="AG15" s="138" t="s">
        <v>26</v>
      </c>
      <c r="AH15" s="143"/>
      <c r="AI15" s="143"/>
      <c r="AJ15" s="143"/>
      <c r="AK15" s="144"/>
      <c r="AL15" s="95"/>
      <c r="AM15" s="95"/>
      <c r="AN15" s="95"/>
      <c r="AO15" s="95"/>
      <c r="AP15" s="95"/>
      <c r="AQ15" s="95"/>
    </row>
    <row r="16" spans="1:43">
      <c r="A16" s="49" t="s">
        <v>54</v>
      </c>
      <c r="B16" s="135"/>
      <c r="C16" s="135" t="s">
        <v>7</v>
      </c>
      <c r="D16" s="135"/>
      <c r="E16" s="138" t="s">
        <v>33</v>
      </c>
      <c r="F16" s="143"/>
      <c r="G16" s="143"/>
      <c r="H16" s="143"/>
      <c r="I16" s="143"/>
      <c r="J16" s="143"/>
      <c r="K16" s="143"/>
      <c r="L16" s="143"/>
      <c r="M16" s="143"/>
      <c r="N16" s="143"/>
      <c r="O16" s="143"/>
      <c r="P16" s="143"/>
      <c r="Q16" s="143"/>
      <c r="R16" s="143"/>
      <c r="S16" s="365" t="s">
        <v>57</v>
      </c>
      <c r="T16" s="366"/>
      <c r="U16" s="366"/>
      <c r="V16" s="367"/>
      <c r="W16" s="242"/>
      <c r="X16" s="242"/>
      <c r="Y16" s="242"/>
      <c r="Z16" s="95"/>
      <c r="AA16" s="2"/>
      <c r="AB16" s="3"/>
      <c r="AC16" s="3"/>
      <c r="AD16" s="186"/>
      <c r="AE16" s="95"/>
      <c r="AF16" s="95"/>
      <c r="AG16" s="157" t="s">
        <v>34</v>
      </c>
      <c r="AH16" s="119" t="s">
        <v>48</v>
      </c>
      <c r="AI16" s="119" t="s">
        <v>165</v>
      </c>
      <c r="AJ16" s="119" t="s">
        <v>211</v>
      </c>
      <c r="AK16" s="157" t="s">
        <v>1</v>
      </c>
      <c r="AL16" s="95"/>
      <c r="AM16" s="95"/>
      <c r="AN16" s="95"/>
      <c r="AO16" s="95"/>
      <c r="AP16" s="95"/>
      <c r="AQ16" s="95"/>
    </row>
    <row r="17" spans="1:43">
      <c r="A17" s="136" t="s">
        <v>43</v>
      </c>
      <c r="B17" s="135" t="s">
        <v>40</v>
      </c>
      <c r="C17" s="136" t="s">
        <v>46</v>
      </c>
      <c r="D17" s="136" t="s">
        <v>16</v>
      </c>
      <c r="E17" s="295"/>
      <c r="F17" s="175"/>
      <c r="G17" s="175"/>
      <c r="H17" s="175"/>
      <c r="I17" s="175"/>
      <c r="J17" s="175"/>
      <c r="K17" s="175"/>
      <c r="L17" s="175"/>
      <c r="M17" s="175"/>
      <c r="N17" s="175"/>
      <c r="O17" s="175"/>
      <c r="P17" s="175"/>
      <c r="Q17" s="175"/>
      <c r="R17" s="175"/>
      <c r="S17" s="149" t="s">
        <v>2</v>
      </c>
      <c r="T17" s="149" t="s">
        <v>31</v>
      </c>
      <c r="U17" s="149" t="s">
        <v>24</v>
      </c>
      <c r="V17" s="50" t="s">
        <v>66</v>
      </c>
      <c r="W17" s="55"/>
      <c r="X17" s="55"/>
      <c r="Y17" s="55"/>
      <c r="Z17" s="95"/>
      <c r="AA17" s="2"/>
      <c r="AB17" s="3"/>
      <c r="AC17" s="3"/>
      <c r="AD17" s="186"/>
      <c r="AE17" s="95"/>
      <c r="AF17" s="95"/>
      <c r="AG17" s="251" t="s">
        <v>49</v>
      </c>
      <c r="AH17" s="148" t="s">
        <v>49</v>
      </c>
      <c r="AI17" s="148" t="s">
        <v>49</v>
      </c>
      <c r="AJ17" s="251" t="s">
        <v>49</v>
      </c>
      <c r="AK17" s="251" t="s">
        <v>50</v>
      </c>
      <c r="AL17" s="95"/>
      <c r="AM17" s="95"/>
      <c r="AN17" s="95"/>
      <c r="AO17" s="95"/>
      <c r="AP17" s="95"/>
      <c r="AQ17" s="95"/>
    </row>
    <row r="18" spans="1:43">
      <c r="A18" s="357">
        <v>1</v>
      </c>
      <c r="B18" s="400" t="str">
        <f>DenStatus!C15</f>
        <v>Cast Iron Chef</v>
      </c>
      <c r="C18" s="357">
        <v>2</v>
      </c>
      <c r="D18" s="357">
        <v>3</v>
      </c>
      <c r="E18" s="136">
        <v>1</v>
      </c>
      <c r="F18" s="136">
        <v>2</v>
      </c>
      <c r="G18" s="136">
        <v>3</v>
      </c>
      <c r="H18" s="203"/>
      <c r="I18" s="203"/>
      <c r="J18" s="203"/>
      <c r="K18" s="203"/>
      <c r="L18" s="203"/>
      <c r="M18" s="203"/>
      <c r="N18" s="203"/>
      <c r="O18" s="203"/>
      <c r="P18" s="203"/>
      <c r="Q18" s="203"/>
      <c r="R18" s="203"/>
      <c r="S18" s="357">
        <f>COUNTA(E19:R19)</f>
        <v>0</v>
      </c>
      <c r="T18" s="357">
        <f>IF(SUM(AG18:AJ19)&gt;=AK18,1,0)</f>
        <v>0</v>
      </c>
      <c r="U18" s="377"/>
      <c r="V18" s="377"/>
      <c r="W18" s="244"/>
      <c r="X18" s="244"/>
      <c r="Y18" s="244"/>
      <c r="Z18" s="95"/>
      <c r="AA18" s="2"/>
      <c r="AB18" s="3"/>
      <c r="AC18" s="3"/>
      <c r="AD18" s="186"/>
      <c r="AE18" s="95"/>
      <c r="AF18" s="95"/>
      <c r="AG18" s="357">
        <f>IF(COUNTA(E19:F19)&gt;=2,1,0)</f>
        <v>0</v>
      </c>
      <c r="AH18" s="357"/>
      <c r="AI18" s="357"/>
      <c r="AJ18" s="357"/>
      <c r="AK18" s="357">
        <v>1</v>
      </c>
      <c r="AL18" s="95"/>
      <c r="AM18" s="95"/>
      <c r="AN18" s="95"/>
      <c r="AO18" s="95"/>
      <c r="AP18" s="95"/>
      <c r="AQ18" s="95"/>
    </row>
    <row r="19" spans="1:43" ht="13.5" thickBot="1">
      <c r="A19" s="394"/>
      <c r="B19" s="396"/>
      <c r="C19" s="394"/>
      <c r="D19" s="356"/>
      <c r="E19" s="179"/>
      <c r="F19" s="179"/>
      <c r="G19" s="179"/>
      <c r="H19" s="210"/>
      <c r="I19" s="210"/>
      <c r="J19" s="210"/>
      <c r="K19" s="210"/>
      <c r="L19" s="210"/>
      <c r="M19" s="210"/>
      <c r="N19" s="197"/>
      <c r="O19" s="197"/>
      <c r="P19" s="197"/>
      <c r="Q19" s="197"/>
      <c r="R19" s="197"/>
      <c r="S19" s="356"/>
      <c r="T19" s="356"/>
      <c r="U19" s="376"/>
      <c r="V19" s="376"/>
      <c r="W19" s="244"/>
      <c r="X19" s="244"/>
      <c r="Y19" s="244"/>
      <c r="Z19" s="95"/>
      <c r="AA19" s="2"/>
      <c r="AB19" s="3"/>
      <c r="AC19" s="3"/>
      <c r="AD19" s="186"/>
      <c r="AE19" s="95"/>
      <c r="AF19" s="95"/>
      <c r="AG19" s="343"/>
      <c r="AH19" s="343"/>
      <c r="AI19" s="343"/>
      <c r="AJ19" s="343"/>
      <c r="AK19" s="343"/>
      <c r="AL19" s="95"/>
      <c r="AM19" s="95"/>
      <c r="AN19" s="95"/>
      <c r="AO19" s="95"/>
      <c r="AP19" s="95"/>
      <c r="AQ19" s="95"/>
    </row>
    <row r="20" spans="1:43">
      <c r="A20" s="360">
        <f>A18+1</f>
        <v>2</v>
      </c>
      <c r="B20" s="390" t="str">
        <f>DenStatus!C16</f>
        <v>Duty to God &amp; You</v>
      </c>
      <c r="C20" s="342">
        <v>3</v>
      </c>
      <c r="D20" s="360">
        <v>4</v>
      </c>
      <c r="E20" s="180">
        <v>1</v>
      </c>
      <c r="F20" s="180">
        <v>2</v>
      </c>
      <c r="G20" s="180">
        <v>3</v>
      </c>
      <c r="H20" s="180">
        <v>4</v>
      </c>
      <c r="I20" s="200"/>
      <c r="J20" s="201"/>
      <c r="K20" s="201"/>
      <c r="L20" s="201"/>
      <c r="M20" s="201"/>
      <c r="N20" s="199"/>
      <c r="O20" s="199"/>
      <c r="P20" s="199"/>
      <c r="Q20" s="199"/>
      <c r="R20" s="199"/>
      <c r="S20" s="360">
        <f>COUNTA(E21:R21)</f>
        <v>0</v>
      </c>
      <c r="T20" s="360">
        <f>IF(SUM(AG20:AJ21)&gt;=AK20,1,0)</f>
        <v>0</v>
      </c>
      <c r="U20" s="375"/>
      <c r="V20" s="375"/>
      <c r="W20" s="244"/>
      <c r="X20" s="244"/>
      <c r="Y20" s="244"/>
      <c r="Z20" s="95"/>
      <c r="AA20" s="2"/>
      <c r="AB20" s="3"/>
      <c r="AC20" s="3"/>
      <c r="AD20" s="186"/>
      <c r="AE20" s="95"/>
      <c r="AF20" s="95"/>
      <c r="AG20" s="360">
        <f>IF(COUNTA(E21)&gt;=1,1,0)</f>
        <v>0</v>
      </c>
      <c r="AH20" s="360">
        <f>IF(COUNTA(F21:H21)&gt;=2,1,0)</f>
        <v>0</v>
      </c>
      <c r="AI20" s="360"/>
      <c r="AJ20" s="360"/>
      <c r="AK20" s="360">
        <v>2</v>
      </c>
      <c r="AL20" s="95"/>
      <c r="AM20" s="95"/>
      <c r="AN20" s="95"/>
      <c r="AO20" s="95"/>
      <c r="AP20" s="95"/>
      <c r="AQ20" s="95"/>
    </row>
    <row r="21" spans="1:43" ht="13.5" thickBot="1">
      <c r="A21" s="394"/>
      <c r="B21" s="396"/>
      <c r="C21" s="394"/>
      <c r="D21" s="356"/>
      <c r="E21" s="179"/>
      <c r="F21" s="179"/>
      <c r="G21" s="179"/>
      <c r="H21" s="179"/>
      <c r="I21" s="196"/>
      <c r="J21" s="197"/>
      <c r="K21" s="197"/>
      <c r="L21" s="197"/>
      <c r="M21" s="197"/>
      <c r="N21" s="197"/>
      <c r="O21" s="197"/>
      <c r="P21" s="197"/>
      <c r="Q21" s="197"/>
      <c r="R21" s="197"/>
      <c r="S21" s="394"/>
      <c r="T21" s="394"/>
      <c r="U21" s="376"/>
      <c r="V21" s="376"/>
      <c r="W21" s="244"/>
      <c r="X21" s="244"/>
      <c r="Y21" s="244"/>
      <c r="Z21" s="95"/>
      <c r="AA21" s="2"/>
      <c r="AB21" s="3"/>
      <c r="AC21" s="3"/>
      <c r="AD21" s="186"/>
      <c r="AE21" s="95"/>
      <c r="AF21" s="95"/>
      <c r="AG21" s="343"/>
      <c r="AH21" s="343"/>
      <c r="AI21" s="343"/>
      <c r="AJ21" s="343"/>
      <c r="AK21" s="343"/>
      <c r="AL21" s="95"/>
      <c r="AM21" s="95"/>
      <c r="AN21" s="95"/>
      <c r="AO21" s="95"/>
      <c r="AP21" s="95"/>
      <c r="AQ21" s="95"/>
    </row>
    <row r="22" spans="1:43">
      <c r="A22" s="360">
        <f>A20+1</f>
        <v>3</v>
      </c>
      <c r="B22" s="390" t="str">
        <f>DenStatus!C17</f>
        <v>First Responder</v>
      </c>
      <c r="C22" s="392" t="s">
        <v>318</v>
      </c>
      <c r="D22" s="360">
        <v>16</v>
      </c>
      <c r="E22" s="180">
        <v>1</v>
      </c>
      <c r="F22" s="180" t="s">
        <v>150</v>
      </c>
      <c r="G22" s="180" t="s">
        <v>151</v>
      </c>
      <c r="H22" s="180" t="s">
        <v>152</v>
      </c>
      <c r="I22" s="180" t="s">
        <v>153</v>
      </c>
      <c r="J22" s="182" t="s">
        <v>172</v>
      </c>
      <c r="K22" s="182">
        <v>3</v>
      </c>
      <c r="L22" s="182">
        <v>4</v>
      </c>
      <c r="M22" s="182" t="s">
        <v>200</v>
      </c>
      <c r="N22" s="182" t="s">
        <v>201</v>
      </c>
      <c r="O22" s="182" t="s">
        <v>202</v>
      </c>
      <c r="P22" s="182" t="s">
        <v>203</v>
      </c>
      <c r="Q22" s="182" t="s">
        <v>204</v>
      </c>
      <c r="R22" s="182" t="s">
        <v>205</v>
      </c>
      <c r="S22" s="360">
        <f>SUM(COUNTA(E23:R23)+COUNTA(E25:R25))</f>
        <v>0</v>
      </c>
      <c r="T22" s="360">
        <f>IF(AG22&gt;=1,(IF(SUM(AH22:AJ25)&gt;=5,1,0)),0)</f>
        <v>0</v>
      </c>
      <c r="U22" s="340"/>
      <c r="V22" s="375"/>
      <c r="W22" s="244"/>
      <c r="X22" s="244"/>
      <c r="Y22" s="244"/>
      <c r="Z22" s="95"/>
      <c r="AA22" s="2"/>
      <c r="AB22" s="3"/>
      <c r="AC22" s="3"/>
      <c r="AD22" s="186"/>
      <c r="AE22" s="95"/>
      <c r="AF22" s="95"/>
      <c r="AG22" s="360">
        <f>IF(COUNTA(E23)&gt;=1,1,0)</f>
        <v>0</v>
      </c>
      <c r="AH22" s="360">
        <f>IF(COUNTA(F23:J23)&gt;=5,1,0)</f>
        <v>0</v>
      </c>
      <c r="AI22" s="360">
        <f>COUNTA(K23:L23)+COUNTA(H25:J25)</f>
        <v>0</v>
      </c>
      <c r="AJ22" s="360">
        <f>IF((COUNTA(M23:R23)+COUNTA(E25:G25))&gt;=5,1,0)</f>
        <v>0</v>
      </c>
      <c r="AK22" s="360">
        <v>6</v>
      </c>
      <c r="AL22" s="95"/>
      <c r="AM22" s="95"/>
      <c r="AN22" s="95"/>
      <c r="AO22" s="95"/>
      <c r="AP22" s="95"/>
      <c r="AQ22" s="95"/>
    </row>
    <row r="23" spans="1:43" ht="13.5" thickBot="1">
      <c r="A23" s="389"/>
      <c r="B23" s="391"/>
      <c r="C23" s="389"/>
      <c r="D23" s="344"/>
      <c r="E23" s="179"/>
      <c r="F23" s="179"/>
      <c r="G23" s="179"/>
      <c r="H23" s="179"/>
      <c r="I23" s="179"/>
      <c r="J23" s="179"/>
      <c r="K23" s="179"/>
      <c r="L23" s="179"/>
      <c r="M23" s="179"/>
      <c r="N23" s="179"/>
      <c r="O23" s="179"/>
      <c r="P23" s="179"/>
      <c r="Q23" s="179"/>
      <c r="R23" s="179"/>
      <c r="S23" s="389"/>
      <c r="T23" s="389"/>
      <c r="U23" s="393"/>
      <c r="V23" s="393"/>
      <c r="W23" s="244"/>
      <c r="X23" s="244"/>
      <c r="Y23" s="244"/>
      <c r="Z23" s="95"/>
      <c r="AA23" s="2"/>
      <c r="AB23" s="3"/>
      <c r="AC23" s="3"/>
      <c r="AD23" s="186"/>
      <c r="AE23" s="95"/>
      <c r="AF23" s="95"/>
      <c r="AG23" s="328"/>
      <c r="AH23" s="328"/>
      <c r="AI23" s="328"/>
      <c r="AJ23" s="328"/>
      <c r="AK23" s="328"/>
      <c r="AL23" s="95"/>
      <c r="AM23" s="95"/>
      <c r="AN23" s="95"/>
      <c r="AO23" s="95"/>
      <c r="AP23" s="95"/>
      <c r="AQ23" s="95"/>
    </row>
    <row r="24" spans="1:43">
      <c r="A24" s="344"/>
      <c r="B24" s="346"/>
      <c r="C24" s="344"/>
      <c r="D24" s="344"/>
      <c r="E24" s="53" t="s">
        <v>206</v>
      </c>
      <c r="F24" s="53" t="s">
        <v>207</v>
      </c>
      <c r="G24" s="53" t="s">
        <v>208</v>
      </c>
      <c r="H24" s="53">
        <v>6</v>
      </c>
      <c r="I24" s="53">
        <v>7</v>
      </c>
      <c r="J24" s="53">
        <v>8</v>
      </c>
      <c r="K24" s="201"/>
      <c r="L24" s="201"/>
      <c r="M24" s="201"/>
      <c r="N24" s="201"/>
      <c r="O24" s="201"/>
      <c r="P24" s="201"/>
      <c r="Q24" s="201"/>
      <c r="R24" s="55"/>
      <c r="S24" s="344"/>
      <c r="T24" s="344"/>
      <c r="U24" s="328"/>
      <c r="V24" s="328"/>
      <c r="W24" s="245"/>
      <c r="X24" s="245"/>
      <c r="Y24" s="245"/>
      <c r="Z24" s="95"/>
      <c r="AA24" s="2"/>
      <c r="AB24" s="3"/>
      <c r="AC24" s="3"/>
      <c r="AD24" s="186"/>
      <c r="AE24" s="95"/>
      <c r="AF24" s="95"/>
      <c r="AG24" s="328"/>
      <c r="AH24" s="328"/>
      <c r="AI24" s="328"/>
      <c r="AJ24" s="328"/>
      <c r="AK24" s="328"/>
      <c r="AL24" s="95"/>
      <c r="AM24" s="95"/>
      <c r="AN24" s="95"/>
      <c r="AO24" s="95"/>
      <c r="AP24" s="95"/>
      <c r="AQ24" s="95"/>
    </row>
    <row r="25" spans="1:43" ht="13.5" thickBot="1">
      <c r="A25" s="356"/>
      <c r="B25" s="387"/>
      <c r="C25" s="356"/>
      <c r="D25" s="356"/>
      <c r="E25" s="179"/>
      <c r="F25" s="179"/>
      <c r="G25" s="179"/>
      <c r="H25" s="179"/>
      <c r="I25" s="179"/>
      <c r="J25" s="179"/>
      <c r="K25" s="210"/>
      <c r="L25" s="210"/>
      <c r="M25" s="210"/>
      <c r="N25" s="210"/>
      <c r="O25" s="210"/>
      <c r="P25" s="210"/>
      <c r="Q25" s="210"/>
      <c r="R25" s="55"/>
      <c r="S25" s="356"/>
      <c r="T25" s="356"/>
      <c r="U25" s="343"/>
      <c r="V25" s="343"/>
      <c r="W25" s="245"/>
      <c r="X25" s="245"/>
      <c r="Y25" s="245"/>
      <c r="Z25" s="95"/>
      <c r="AA25" s="2"/>
      <c r="AB25" s="3"/>
      <c r="AC25" s="3"/>
      <c r="AD25" s="186"/>
      <c r="AE25" s="95"/>
      <c r="AF25" s="95"/>
      <c r="AG25" s="343"/>
      <c r="AH25" s="343"/>
      <c r="AI25" s="343"/>
      <c r="AJ25" s="343"/>
      <c r="AK25" s="343"/>
      <c r="AL25" s="95"/>
      <c r="AM25" s="95"/>
      <c r="AN25" s="95"/>
      <c r="AO25" s="95"/>
      <c r="AP25" s="95"/>
      <c r="AQ25" s="95"/>
    </row>
    <row r="26" spans="1:43" ht="12.75" customHeight="1">
      <c r="A26" s="360">
        <f>A22+1</f>
        <v>4</v>
      </c>
      <c r="B26" s="401" t="str">
        <f>DenStatus!C18</f>
        <v>Stronger, Faster, Higher</v>
      </c>
      <c r="C26" s="360">
        <v>9</v>
      </c>
      <c r="D26" s="360">
        <v>11</v>
      </c>
      <c r="E26" s="180">
        <v>1</v>
      </c>
      <c r="F26" s="180" t="s">
        <v>150</v>
      </c>
      <c r="G26" s="180" t="s">
        <v>151</v>
      </c>
      <c r="H26" s="180" t="s">
        <v>152</v>
      </c>
      <c r="I26" s="180" t="s">
        <v>153</v>
      </c>
      <c r="J26" s="180" t="s">
        <v>172</v>
      </c>
      <c r="K26" s="182" t="s">
        <v>173</v>
      </c>
      <c r="L26" s="182">
        <v>3</v>
      </c>
      <c r="M26" s="182">
        <v>4</v>
      </c>
      <c r="N26" s="182">
        <v>5</v>
      </c>
      <c r="O26" s="182">
        <v>6</v>
      </c>
      <c r="P26" s="201"/>
      <c r="Q26" s="201"/>
      <c r="R26" s="201"/>
      <c r="S26" s="360">
        <f>COUNTA(E27:R27)</f>
        <v>0</v>
      </c>
      <c r="T26" s="360">
        <f>IF(SUM(AG26:AJ27)&gt;=AK26,1,0)</f>
        <v>0</v>
      </c>
      <c r="U26" s="375"/>
      <c r="V26" s="375"/>
      <c r="W26" s="244"/>
      <c r="X26" s="244"/>
      <c r="Y26" s="244"/>
      <c r="Z26" s="95"/>
      <c r="AA26" s="2"/>
      <c r="AB26" s="3"/>
      <c r="AC26" s="3"/>
      <c r="AD26" s="186"/>
      <c r="AE26" s="95"/>
      <c r="AF26" s="95"/>
      <c r="AG26" s="360">
        <f>IF(COUNTA(E27:L27)&gt;=8,1,0)</f>
        <v>0</v>
      </c>
      <c r="AH26" s="360">
        <f>IF(COUNTA(M27:O27)&gt;=1,1,0)</f>
        <v>0</v>
      </c>
      <c r="AI26" s="360"/>
      <c r="AJ26" s="360"/>
      <c r="AK26" s="360">
        <v>2</v>
      </c>
      <c r="AL26" s="95"/>
      <c r="AM26" s="95"/>
      <c r="AN26" s="95"/>
      <c r="AO26" s="95"/>
      <c r="AP26" s="95"/>
      <c r="AQ26" s="95"/>
    </row>
    <row r="27" spans="1:43" ht="13.5" thickBot="1">
      <c r="A27" s="356"/>
      <c r="B27" s="387"/>
      <c r="C27" s="356"/>
      <c r="D27" s="356"/>
      <c r="E27" s="183"/>
      <c r="F27" s="183"/>
      <c r="G27" s="183"/>
      <c r="H27" s="183"/>
      <c r="I27" s="183"/>
      <c r="J27" s="183"/>
      <c r="K27" s="183"/>
      <c r="L27" s="183"/>
      <c r="M27" s="183"/>
      <c r="N27" s="183"/>
      <c r="O27" s="183"/>
      <c r="P27" s="205"/>
      <c r="Q27" s="205"/>
      <c r="R27" s="205"/>
      <c r="S27" s="356"/>
      <c r="T27" s="356"/>
      <c r="U27" s="376"/>
      <c r="V27" s="376"/>
      <c r="W27" s="244"/>
      <c r="X27" s="244"/>
      <c r="Y27" s="244"/>
      <c r="Z27" s="95"/>
      <c r="AA27" s="2"/>
      <c r="AB27" s="3"/>
      <c r="AC27" s="3"/>
      <c r="AD27" s="186"/>
      <c r="AE27" s="95"/>
      <c r="AF27" s="95"/>
      <c r="AG27" s="343"/>
      <c r="AH27" s="343"/>
      <c r="AI27" s="343"/>
      <c r="AJ27" s="343"/>
      <c r="AK27" s="343"/>
      <c r="AL27" s="95"/>
      <c r="AM27" s="95"/>
      <c r="AN27" s="95"/>
      <c r="AO27" s="95"/>
      <c r="AP27" s="95"/>
      <c r="AQ27" s="95"/>
    </row>
    <row r="28" spans="1:43">
      <c r="A28" s="360">
        <f>A26+1</f>
        <v>5</v>
      </c>
      <c r="B28" s="390" t="str">
        <f>DenStatus!C19</f>
        <v>Webelos Walkabout</v>
      </c>
      <c r="C28" s="360">
        <v>5</v>
      </c>
      <c r="D28" s="360">
        <v>6</v>
      </c>
      <c r="E28" s="263">
        <v>1</v>
      </c>
      <c r="F28" s="263">
        <v>2</v>
      </c>
      <c r="G28" s="263">
        <v>3</v>
      </c>
      <c r="H28" s="263">
        <v>4</v>
      </c>
      <c r="I28" s="263">
        <v>5</v>
      </c>
      <c r="J28" s="263">
        <v>6</v>
      </c>
      <c r="K28" s="296"/>
      <c r="L28" s="207"/>
      <c r="M28" s="207"/>
      <c r="N28" s="207"/>
      <c r="O28" s="207"/>
      <c r="P28" s="207"/>
      <c r="Q28" s="207"/>
      <c r="R28" s="207"/>
      <c r="S28" s="360">
        <f>COUNTA(E29:R29)</f>
        <v>0</v>
      </c>
      <c r="T28" s="360">
        <f>IF(SUM(AG28:AJ29)&gt;=AK28,1,0)</f>
        <v>0</v>
      </c>
      <c r="U28" s="375"/>
      <c r="V28" s="375"/>
      <c r="W28" s="244"/>
      <c r="X28" s="244"/>
      <c r="Y28" s="244"/>
      <c r="Z28" s="95"/>
      <c r="AA28" s="2"/>
      <c r="AB28" s="3"/>
      <c r="AC28" s="3"/>
      <c r="AD28" s="186"/>
      <c r="AE28" s="95"/>
      <c r="AF28" s="95"/>
      <c r="AG28" s="360">
        <f>IF(COUNTA(E29:H29)&gt;=4,1,0)</f>
        <v>0</v>
      </c>
      <c r="AH28" s="360">
        <f>IF(COUNTA(I29:J29)&gt;=1,1,0)</f>
        <v>0</v>
      </c>
      <c r="AI28" s="360"/>
      <c r="AJ28" s="360"/>
      <c r="AK28" s="360">
        <v>2</v>
      </c>
      <c r="AL28" s="95"/>
      <c r="AM28" s="95"/>
      <c r="AN28" s="95"/>
      <c r="AO28" s="95"/>
      <c r="AP28" s="95"/>
      <c r="AQ28" s="95"/>
    </row>
    <row r="29" spans="1:43" ht="13.5" thickBot="1">
      <c r="A29" s="356"/>
      <c r="B29" s="387"/>
      <c r="C29" s="356"/>
      <c r="D29" s="356"/>
      <c r="E29" s="183"/>
      <c r="F29" s="183"/>
      <c r="G29" s="183"/>
      <c r="H29" s="183"/>
      <c r="I29" s="183"/>
      <c r="J29" s="183"/>
      <c r="K29" s="196"/>
      <c r="L29" s="197"/>
      <c r="M29" s="197"/>
      <c r="N29" s="197"/>
      <c r="O29" s="197"/>
      <c r="P29" s="197"/>
      <c r="Q29" s="197"/>
      <c r="R29" s="197"/>
      <c r="S29" s="356"/>
      <c r="T29" s="356"/>
      <c r="U29" s="376"/>
      <c r="V29" s="376"/>
      <c r="W29" s="244"/>
      <c r="X29" s="244"/>
      <c r="Y29" s="244"/>
      <c r="Z29" s="95"/>
      <c r="AA29" s="4"/>
      <c r="AB29" s="3"/>
      <c r="AC29" s="3"/>
      <c r="AD29" s="186"/>
      <c r="AE29" s="95"/>
      <c r="AF29" s="95"/>
      <c r="AG29" s="343"/>
      <c r="AH29" s="343"/>
      <c r="AI29" s="343"/>
      <c r="AJ29" s="343"/>
      <c r="AK29" s="343"/>
      <c r="AL29" s="95"/>
      <c r="AM29" s="95"/>
      <c r="AN29" s="95"/>
      <c r="AO29" s="95"/>
      <c r="AP29" s="95"/>
      <c r="AQ29" s="95"/>
    </row>
    <row r="30" spans="1:43">
      <c r="A30" s="184"/>
      <c r="B30" s="262" t="s">
        <v>236</v>
      </c>
      <c r="C30" s="149">
        <f>IF(SUM(T18:T29)&gt;=5,"X",0)</f>
        <v>0</v>
      </c>
      <c r="D30" s="223" t="s">
        <v>284</v>
      </c>
      <c r="E30" s="152"/>
      <c r="F30" s="152"/>
      <c r="G30" s="152"/>
      <c r="H30" s="152"/>
      <c r="I30" s="152"/>
      <c r="J30" s="152"/>
      <c r="K30" s="152"/>
      <c r="L30" s="152"/>
      <c r="M30" s="152"/>
      <c r="N30" s="152"/>
      <c r="O30" s="152"/>
      <c r="P30" s="152"/>
      <c r="Q30" s="152"/>
      <c r="R30" s="152"/>
      <c r="S30" s="152"/>
      <c r="T30" s="152"/>
      <c r="U30" s="176"/>
      <c r="V30" s="155"/>
      <c r="W30" s="155"/>
      <c r="X30" s="155"/>
      <c r="Y30" s="155"/>
      <c r="Z30" s="95"/>
      <c r="AA30" s="2"/>
      <c r="AB30" s="3"/>
      <c r="AC30" s="3"/>
      <c r="AD30" s="186"/>
      <c r="AE30" s="95"/>
      <c r="AF30" s="95"/>
      <c r="AG30" s="95"/>
      <c r="AH30" s="95"/>
      <c r="AI30" s="95"/>
      <c r="AJ30" s="95"/>
      <c r="AK30" s="95"/>
      <c r="AL30" s="95"/>
      <c r="AM30" s="95"/>
      <c r="AN30" s="95"/>
      <c r="AO30" s="95"/>
      <c r="AP30" s="95"/>
      <c r="AQ30" s="95"/>
    </row>
    <row r="31" spans="1:43">
      <c r="A31" s="95"/>
      <c r="B31" s="106"/>
      <c r="C31" s="152"/>
      <c r="D31" s="145"/>
      <c r="E31" s="145"/>
      <c r="F31" s="145"/>
      <c r="G31" s="145"/>
      <c r="H31" s="145"/>
      <c r="I31" s="145"/>
      <c r="J31" s="145"/>
      <c r="K31" s="145"/>
      <c r="L31" s="145"/>
      <c r="M31" s="145"/>
      <c r="N31" s="145"/>
      <c r="O31" s="145"/>
      <c r="P31" s="145"/>
      <c r="Q31" s="145"/>
      <c r="R31" s="145"/>
      <c r="S31" s="95"/>
      <c r="T31" s="95"/>
      <c r="U31" s="95"/>
      <c r="V31" s="95"/>
      <c r="W31" s="95"/>
      <c r="X31" s="95"/>
      <c r="Y31" s="95"/>
      <c r="Z31" s="95"/>
      <c r="AA31" s="2"/>
      <c r="AB31" s="3"/>
      <c r="AC31" s="3"/>
      <c r="AD31" s="186"/>
      <c r="AE31" s="95"/>
      <c r="AF31" s="95"/>
      <c r="AG31" s="253" t="s">
        <v>215</v>
      </c>
      <c r="AH31" s="309"/>
      <c r="AI31" s="309"/>
      <c r="AJ31" s="305"/>
      <c r="AK31" s="306"/>
      <c r="AL31" s="95"/>
      <c r="AM31" s="95"/>
      <c r="AN31" s="95"/>
      <c r="AO31" s="95"/>
      <c r="AP31" s="95"/>
      <c r="AQ31" s="95"/>
    </row>
    <row r="32" spans="1:43">
      <c r="A32" s="102" t="s">
        <v>110</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2"/>
      <c r="AB32" s="3"/>
      <c r="AC32" s="3"/>
      <c r="AD32" s="186"/>
      <c r="AE32" s="95"/>
      <c r="AF32" s="95"/>
      <c r="AG32" s="184" t="s">
        <v>26</v>
      </c>
      <c r="AH32" s="307"/>
      <c r="AI32" s="307"/>
      <c r="AJ32" s="307"/>
      <c r="AK32" s="308"/>
      <c r="AL32" s="95"/>
      <c r="AM32" s="95"/>
      <c r="AN32" s="95"/>
      <c r="AO32" s="95"/>
      <c r="AP32" s="95"/>
      <c r="AQ32" s="95"/>
    </row>
    <row r="33" spans="1:43">
      <c r="A33" s="135" t="s">
        <v>5</v>
      </c>
      <c r="B33" s="135"/>
      <c r="C33" s="135" t="s">
        <v>7</v>
      </c>
      <c r="D33" s="135"/>
      <c r="E33" s="174" t="s">
        <v>33</v>
      </c>
      <c r="F33" s="143"/>
      <c r="G33" s="143"/>
      <c r="H33" s="143"/>
      <c r="I33" s="143"/>
      <c r="J33" s="143"/>
      <c r="K33" s="143"/>
      <c r="L33" s="143"/>
      <c r="M33" s="143"/>
      <c r="N33" s="143"/>
      <c r="O33" s="143"/>
      <c r="P33" s="143"/>
      <c r="Q33" s="143"/>
      <c r="R33" s="143"/>
      <c r="S33" s="406" t="s">
        <v>4</v>
      </c>
      <c r="T33" s="366"/>
      <c r="U33" s="366"/>
      <c r="V33" s="367"/>
      <c r="W33" s="242"/>
      <c r="X33" s="242"/>
      <c r="Y33" s="242"/>
      <c r="Z33" s="95"/>
      <c r="AA33" s="4"/>
      <c r="AB33" s="3"/>
      <c r="AC33" s="3"/>
      <c r="AD33" s="186"/>
      <c r="AE33" s="95"/>
      <c r="AF33" s="95"/>
      <c r="AG33" s="157" t="s">
        <v>34</v>
      </c>
      <c r="AH33" s="119" t="s">
        <v>48</v>
      </c>
      <c r="AI33" s="119" t="s">
        <v>165</v>
      </c>
      <c r="AJ33" s="119" t="s">
        <v>211</v>
      </c>
      <c r="AK33" s="157" t="s">
        <v>1</v>
      </c>
      <c r="AL33" s="95"/>
      <c r="AM33" s="95"/>
      <c r="AN33" s="95"/>
      <c r="AO33" s="95"/>
      <c r="AP33" s="95"/>
      <c r="AQ33" s="95"/>
    </row>
    <row r="34" spans="1:43">
      <c r="A34" s="136" t="s">
        <v>43</v>
      </c>
      <c r="B34" s="135" t="s">
        <v>40</v>
      </c>
      <c r="C34" s="136" t="s">
        <v>46</v>
      </c>
      <c r="D34" s="146" t="s">
        <v>16</v>
      </c>
      <c r="E34" s="154">
        <v>1</v>
      </c>
      <c r="F34" s="295"/>
      <c r="G34" s="175"/>
      <c r="H34" s="175"/>
      <c r="I34" s="175"/>
      <c r="J34" s="175"/>
      <c r="K34" s="175"/>
      <c r="L34" s="175"/>
      <c r="M34" s="175"/>
      <c r="N34" s="175"/>
      <c r="O34" s="175"/>
      <c r="P34" s="175"/>
      <c r="Q34" s="175"/>
      <c r="R34" s="175"/>
      <c r="S34" s="136" t="s">
        <v>2</v>
      </c>
      <c r="T34" s="136" t="s">
        <v>31</v>
      </c>
      <c r="U34" s="136" t="s">
        <v>24</v>
      </c>
      <c r="V34" s="50" t="s">
        <v>66</v>
      </c>
      <c r="W34" s="55"/>
      <c r="X34" s="55"/>
      <c r="Y34" s="55"/>
      <c r="Z34" s="95"/>
      <c r="AA34" s="4"/>
      <c r="AB34" s="3"/>
      <c r="AC34" s="3"/>
      <c r="AD34" s="186"/>
      <c r="AE34" s="95"/>
      <c r="AF34" s="95"/>
      <c r="AG34" s="251" t="s">
        <v>49</v>
      </c>
      <c r="AH34" s="148" t="s">
        <v>49</v>
      </c>
      <c r="AI34" s="148" t="s">
        <v>49</v>
      </c>
      <c r="AJ34" s="251" t="s">
        <v>49</v>
      </c>
      <c r="AK34" s="251" t="s">
        <v>50</v>
      </c>
      <c r="AL34" s="95"/>
      <c r="AM34" s="95"/>
      <c r="AN34" s="95"/>
      <c r="AO34" s="95"/>
      <c r="AP34" s="95"/>
      <c r="AQ34" s="95"/>
    </row>
    <row r="35" spans="1:43" ht="25.5">
      <c r="A35" s="137">
        <v>1</v>
      </c>
      <c r="B35" s="150" t="str">
        <f>DenStatus!C23</f>
        <v>Be Active Den Member for 3 months</v>
      </c>
      <c r="C35" s="137">
        <v>1</v>
      </c>
      <c r="D35" s="151">
        <v>1</v>
      </c>
      <c r="E35" s="158"/>
      <c r="F35" s="151"/>
      <c r="G35" s="208"/>
      <c r="H35" s="208"/>
      <c r="I35" s="208"/>
      <c r="J35" s="208"/>
      <c r="K35" s="208"/>
      <c r="L35" s="208"/>
      <c r="M35" s="208"/>
      <c r="N35" s="208"/>
      <c r="O35" s="208"/>
      <c r="P35" s="208"/>
      <c r="Q35" s="208"/>
      <c r="R35" s="208"/>
      <c r="S35" s="136">
        <f>COUNTA(E35:R35)</f>
        <v>0</v>
      </c>
      <c r="T35" s="136">
        <f>IF(SUM(AG35:AJ35)&gt;=AK35,1,0)</f>
        <v>0</v>
      </c>
      <c r="U35" s="187"/>
      <c r="V35" s="188"/>
      <c r="W35" s="246"/>
      <c r="X35" s="246"/>
      <c r="Y35" s="246"/>
      <c r="Z35" s="95"/>
      <c r="AA35" s="2"/>
      <c r="AB35" s="3"/>
      <c r="AC35" s="3"/>
      <c r="AD35" s="186"/>
      <c r="AE35" s="95"/>
      <c r="AF35" s="95"/>
      <c r="AG35" s="137">
        <f>IF(S35&gt;=C35,1,0)</f>
        <v>0</v>
      </c>
      <c r="AH35" s="137"/>
      <c r="AI35" s="137"/>
      <c r="AJ35" s="137"/>
      <c r="AK35" s="137">
        <v>1</v>
      </c>
      <c r="AL35" s="95"/>
      <c r="AM35" s="95"/>
      <c r="AN35" s="95"/>
      <c r="AO35" s="95"/>
      <c r="AP35" s="95"/>
      <c r="AQ35" s="95"/>
    </row>
    <row r="36" spans="1:43">
      <c r="A36" s="136">
        <v>2</v>
      </c>
      <c r="B36" s="135" t="str">
        <f>DenStatus!C24</f>
        <v>Child Protection</v>
      </c>
      <c r="C36" s="136">
        <v>1</v>
      </c>
      <c r="D36" s="295">
        <v>1</v>
      </c>
      <c r="E36" s="5"/>
      <c r="F36" s="295"/>
      <c r="G36" s="175"/>
      <c r="H36" s="175"/>
      <c r="I36" s="175"/>
      <c r="J36" s="175"/>
      <c r="K36" s="175"/>
      <c r="L36" s="175"/>
      <c r="M36" s="175"/>
      <c r="N36" s="175"/>
      <c r="O36" s="175"/>
      <c r="P36" s="175"/>
      <c r="Q36" s="175"/>
      <c r="R36" s="175"/>
      <c r="S36" s="136">
        <f>COUNTA(E36:R36)</f>
        <v>0</v>
      </c>
      <c r="T36" s="136">
        <f>IF(SUM(AG36:AJ36)&gt;=AK36,1,0)</f>
        <v>0</v>
      </c>
      <c r="U36" s="186"/>
      <c r="V36" s="186"/>
      <c r="W36" s="247"/>
      <c r="X36" s="247"/>
      <c r="Y36" s="247"/>
      <c r="Z36" s="95"/>
      <c r="AA36" s="2"/>
      <c r="AB36" s="3"/>
      <c r="AC36" s="3"/>
      <c r="AD36" s="186"/>
      <c r="AE36" s="95"/>
      <c r="AF36" s="95"/>
      <c r="AG36" s="136">
        <f>IF(S36&gt;=C36,1,0)</f>
        <v>0</v>
      </c>
      <c r="AH36" s="136"/>
      <c r="AI36" s="136"/>
      <c r="AJ36" s="136"/>
      <c r="AK36" s="136">
        <v>1</v>
      </c>
      <c r="AL36" s="95"/>
      <c r="AM36" s="95"/>
      <c r="AN36" s="95"/>
      <c r="AO36" s="95"/>
      <c r="AP36" s="95"/>
      <c r="AQ36" s="95"/>
    </row>
    <row r="37" spans="1:43" ht="13.5" thickBot="1">
      <c r="A37" s="258">
        <v>3</v>
      </c>
      <c r="B37" s="185" t="str">
        <f>DenStatus!C25</f>
        <v>Cyber Chip</v>
      </c>
      <c r="C37" s="258">
        <v>1</v>
      </c>
      <c r="D37" s="259">
        <v>1</v>
      </c>
      <c r="E37" s="179"/>
      <c r="F37" s="259"/>
      <c r="G37" s="260"/>
      <c r="H37" s="260"/>
      <c r="I37" s="260"/>
      <c r="J37" s="260"/>
      <c r="K37" s="260"/>
      <c r="L37" s="260"/>
      <c r="M37" s="260"/>
      <c r="N37" s="260"/>
      <c r="O37" s="260"/>
      <c r="P37" s="260"/>
      <c r="Q37" s="260"/>
      <c r="R37" s="260"/>
      <c r="S37" s="258">
        <f>COUNTA(E37:R37)</f>
        <v>0</v>
      </c>
      <c r="T37" s="258">
        <f>IF(SUM(AG37:AJ37)&gt;=AK37,1,0)</f>
        <v>0</v>
      </c>
      <c r="U37" s="264"/>
      <c r="V37" s="264"/>
      <c r="W37" s="247"/>
      <c r="X37" s="247"/>
      <c r="Y37" s="247"/>
      <c r="Z37" s="95"/>
      <c r="AA37" s="2"/>
      <c r="AB37" s="3"/>
      <c r="AC37" s="3"/>
      <c r="AD37" s="186"/>
      <c r="AE37" s="95"/>
      <c r="AF37" s="95"/>
      <c r="AG37" s="136">
        <f>IF(S37&gt;=C37,1,0)</f>
        <v>0</v>
      </c>
      <c r="AH37" s="136"/>
      <c r="AI37" s="136"/>
      <c r="AJ37" s="136"/>
      <c r="AK37" s="136">
        <v>1</v>
      </c>
      <c r="AL37" s="95"/>
      <c r="AM37" s="95"/>
      <c r="AN37" s="95"/>
      <c r="AO37" s="95"/>
      <c r="AP37" s="95"/>
      <c r="AQ37" s="95"/>
    </row>
    <row r="38" spans="1:43">
      <c r="A38" s="184"/>
      <c r="B38" s="262" t="s">
        <v>237</v>
      </c>
      <c r="C38" s="149">
        <f>IF(SUM(T35:T37)&gt;=3,"X",0)</f>
        <v>0</v>
      </c>
      <c r="D38" s="223" t="s">
        <v>284</v>
      </c>
      <c r="E38" s="145"/>
      <c r="F38" s="152"/>
      <c r="G38" s="152"/>
      <c r="H38" s="152"/>
      <c r="I38" s="152"/>
      <c r="J38" s="152"/>
      <c r="K38" s="152"/>
      <c r="L38" s="152"/>
      <c r="M38" s="152"/>
      <c r="N38" s="152"/>
      <c r="O38" s="152"/>
      <c r="P38" s="152"/>
      <c r="Q38" s="152"/>
      <c r="R38" s="152"/>
      <c r="S38" s="152"/>
      <c r="T38" s="152"/>
      <c r="U38" s="178"/>
      <c r="V38" s="155"/>
      <c r="W38" s="155"/>
      <c r="X38" s="155"/>
      <c r="Y38" s="155"/>
      <c r="Z38" s="95"/>
      <c r="AA38" s="32"/>
      <c r="AB38" s="213"/>
      <c r="AC38" s="213"/>
      <c r="AD38" s="13"/>
      <c r="AE38" s="95"/>
      <c r="AF38" s="95"/>
      <c r="AG38" s="95"/>
      <c r="AH38" s="95"/>
      <c r="AI38" s="95"/>
      <c r="AJ38" s="95"/>
      <c r="AK38" s="95"/>
      <c r="AL38" s="95"/>
      <c r="AM38" s="95"/>
      <c r="AN38" s="95"/>
      <c r="AO38" s="95"/>
      <c r="AP38" s="95"/>
      <c r="AQ38" s="95"/>
    </row>
    <row r="39" spans="1:43" s="214" customForma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32"/>
      <c r="AB39" s="213"/>
      <c r="AC39" s="213"/>
      <c r="AD39" s="13"/>
      <c r="AE39" s="91"/>
      <c r="AF39" s="91"/>
      <c r="AG39" s="253" t="s">
        <v>209</v>
      </c>
      <c r="AH39" s="309"/>
      <c r="AI39" s="309"/>
      <c r="AJ39" s="309"/>
      <c r="AK39" s="93"/>
      <c r="AL39" s="91"/>
      <c r="AM39" s="91"/>
      <c r="AN39" s="91"/>
      <c r="AO39" s="91"/>
      <c r="AP39" s="91"/>
      <c r="AQ39" s="91"/>
    </row>
    <row r="40" spans="1:43" s="214" customFormat="1">
      <c r="A40" s="96" t="s">
        <v>210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32"/>
      <c r="AB40" s="213"/>
      <c r="AC40" s="213"/>
      <c r="AD40" s="13"/>
      <c r="AE40" s="91"/>
      <c r="AF40" s="91"/>
      <c r="AG40" s="220" t="s">
        <v>26</v>
      </c>
      <c r="AH40" s="310"/>
      <c r="AI40" s="310"/>
      <c r="AJ40" s="310"/>
      <c r="AK40" s="311"/>
      <c r="AL40" s="91"/>
      <c r="AM40" s="91"/>
      <c r="AN40" s="91"/>
      <c r="AO40" s="91"/>
      <c r="AP40" s="91"/>
      <c r="AQ40" s="91"/>
    </row>
    <row r="41" spans="1:43" s="214" customFormat="1">
      <c r="A41" s="49" t="s">
        <v>54</v>
      </c>
      <c r="B41" s="49"/>
      <c r="C41" s="49" t="s">
        <v>7</v>
      </c>
      <c r="D41" s="49"/>
      <c r="E41" s="104" t="s">
        <v>33</v>
      </c>
      <c r="F41" s="105"/>
      <c r="G41" s="105"/>
      <c r="H41" s="105"/>
      <c r="I41" s="105"/>
      <c r="J41" s="105"/>
      <c r="K41" s="105"/>
      <c r="L41" s="105"/>
      <c r="M41" s="105"/>
      <c r="N41" s="105"/>
      <c r="O41" s="105"/>
      <c r="P41" s="105"/>
      <c r="Q41" s="105"/>
      <c r="R41" s="105"/>
      <c r="S41" s="365" t="s">
        <v>57</v>
      </c>
      <c r="T41" s="366"/>
      <c r="U41" s="366"/>
      <c r="V41" s="367"/>
      <c r="W41" s="242"/>
      <c r="X41" s="242"/>
      <c r="Y41" s="242"/>
      <c r="Z41" s="91"/>
      <c r="AA41" s="32"/>
      <c r="AB41" s="213"/>
      <c r="AC41" s="213"/>
      <c r="AD41" s="13"/>
      <c r="AE41" s="91"/>
      <c r="AF41" s="91"/>
      <c r="AG41" s="119" t="s">
        <v>34</v>
      </c>
      <c r="AH41" s="119" t="s">
        <v>48</v>
      </c>
      <c r="AI41" s="119" t="s">
        <v>165</v>
      </c>
      <c r="AJ41" s="119" t="s">
        <v>211</v>
      </c>
      <c r="AK41" s="119" t="s">
        <v>1</v>
      </c>
      <c r="AL41" s="91"/>
      <c r="AM41" s="91"/>
      <c r="AN41" s="91"/>
      <c r="AO41" s="91"/>
      <c r="AP41" s="91"/>
      <c r="AQ41" s="91"/>
    </row>
    <row r="42" spans="1:43" s="214" customFormat="1">
      <c r="A42" s="50" t="s">
        <v>43</v>
      </c>
      <c r="B42" s="49" t="s">
        <v>40</v>
      </c>
      <c r="C42" s="50" t="s">
        <v>46</v>
      </c>
      <c r="D42" s="50" t="s">
        <v>16</v>
      </c>
      <c r="E42" s="294"/>
      <c r="F42" s="117"/>
      <c r="G42" s="117"/>
      <c r="H42" s="117"/>
      <c r="I42" s="117"/>
      <c r="J42" s="117"/>
      <c r="K42" s="117"/>
      <c r="L42" s="117"/>
      <c r="M42" s="117"/>
      <c r="N42" s="117"/>
      <c r="O42" s="117"/>
      <c r="P42" s="117"/>
      <c r="Q42" s="117"/>
      <c r="R42" s="117"/>
      <c r="S42" s="101" t="s">
        <v>2</v>
      </c>
      <c r="T42" s="101" t="s">
        <v>31</v>
      </c>
      <c r="U42" s="101" t="s">
        <v>24</v>
      </c>
      <c r="V42" s="50" t="s">
        <v>66</v>
      </c>
      <c r="W42" s="55"/>
      <c r="X42" s="55"/>
      <c r="Y42" s="55"/>
      <c r="Z42" s="91"/>
      <c r="AA42" s="32"/>
      <c r="AB42" s="213"/>
      <c r="AC42" s="213"/>
      <c r="AD42" s="13"/>
      <c r="AE42" s="91"/>
      <c r="AF42" s="91"/>
      <c r="AG42" s="148" t="s">
        <v>49</v>
      </c>
      <c r="AH42" s="148" t="s">
        <v>49</v>
      </c>
      <c r="AI42" s="148" t="s">
        <v>49</v>
      </c>
      <c r="AJ42" s="148" t="s">
        <v>49</v>
      </c>
      <c r="AK42" s="148" t="s">
        <v>50</v>
      </c>
      <c r="AL42" s="91"/>
      <c r="AM42" s="91"/>
      <c r="AN42" s="91"/>
      <c r="AO42" s="91"/>
      <c r="AP42" s="91"/>
      <c r="AQ42" s="91"/>
    </row>
    <row r="43" spans="1:43" s="214" customFormat="1">
      <c r="A43" s="361">
        <v>1</v>
      </c>
      <c r="B43" s="386" t="str">
        <f>DenStatus!C29</f>
        <v>Building a Better World</v>
      </c>
      <c r="C43" s="361">
        <v>6</v>
      </c>
      <c r="D43" s="361">
        <v>9</v>
      </c>
      <c r="E43" s="50">
        <v>1</v>
      </c>
      <c r="F43" s="50">
        <v>2</v>
      </c>
      <c r="G43" s="50">
        <v>3</v>
      </c>
      <c r="H43" s="50">
        <v>4</v>
      </c>
      <c r="I43" s="50">
        <v>5</v>
      </c>
      <c r="J43" s="50" t="s">
        <v>176</v>
      </c>
      <c r="K43" s="50" t="s">
        <v>177</v>
      </c>
      <c r="L43" s="50" t="s">
        <v>178</v>
      </c>
      <c r="M43" s="50" t="s">
        <v>319</v>
      </c>
      <c r="N43" s="159"/>
      <c r="O43" s="159"/>
      <c r="P43" s="159"/>
      <c r="Q43" s="159"/>
      <c r="R43" s="160"/>
      <c r="S43" s="361">
        <f>COUNTA(E44:R44)</f>
        <v>0</v>
      </c>
      <c r="T43" s="361">
        <f>IF(SUM(AG43:AJ44)&gt;=AK43,1,0)</f>
        <v>0</v>
      </c>
      <c r="U43" s="388"/>
      <c r="V43" s="388"/>
      <c r="W43" s="246"/>
      <c r="X43" s="246"/>
      <c r="Y43" s="246"/>
      <c r="Z43" s="91"/>
      <c r="AA43" s="32"/>
      <c r="AB43" s="213"/>
      <c r="AC43" s="213"/>
      <c r="AD43" s="13"/>
      <c r="AE43" s="91"/>
      <c r="AF43" s="91"/>
      <c r="AG43" s="361">
        <f>IF(COUNTA(E44:I44)&gt;=5,1,0)</f>
        <v>0</v>
      </c>
      <c r="AH43" s="361">
        <f>IF(COUNTA(J44:M44)&gt;=1,1,0)</f>
        <v>0</v>
      </c>
      <c r="AI43" s="361"/>
      <c r="AJ43" s="361"/>
      <c r="AK43" s="361">
        <v>2</v>
      </c>
      <c r="AL43" s="106"/>
      <c r="AM43" s="106"/>
      <c r="AN43" s="106"/>
      <c r="AO43" s="91"/>
      <c r="AP43" s="91"/>
      <c r="AQ43" s="91"/>
    </row>
    <row r="44" spans="1:43" s="214" customFormat="1" ht="13.5" thickBot="1">
      <c r="A44" s="356"/>
      <c r="B44" s="387"/>
      <c r="C44" s="355"/>
      <c r="D44" s="356"/>
      <c r="E44" s="183"/>
      <c r="F44" s="183"/>
      <c r="G44" s="183"/>
      <c r="H44" s="183"/>
      <c r="I44" s="183"/>
      <c r="J44" s="183"/>
      <c r="K44" s="183"/>
      <c r="L44" s="183"/>
      <c r="M44" s="183"/>
      <c r="N44" s="303"/>
      <c r="O44" s="303"/>
      <c r="P44" s="303"/>
      <c r="Q44" s="303"/>
      <c r="R44" s="302"/>
      <c r="S44" s="356"/>
      <c r="T44" s="356"/>
      <c r="U44" s="341"/>
      <c r="V44" s="341"/>
      <c r="W44" s="248"/>
      <c r="X44" s="248"/>
      <c r="Y44" s="248"/>
      <c r="Z44" s="91"/>
      <c r="AA44" s="32"/>
      <c r="AB44" s="213"/>
      <c r="AC44" s="213"/>
      <c r="AD44" s="13"/>
      <c r="AE44" s="91"/>
      <c r="AF44" s="91"/>
      <c r="AG44" s="343"/>
      <c r="AH44" s="343"/>
      <c r="AI44" s="343"/>
      <c r="AJ44" s="343"/>
      <c r="AK44" s="343"/>
      <c r="AL44" s="91"/>
      <c r="AM44" s="91"/>
      <c r="AN44" s="91"/>
      <c r="AO44" s="91"/>
      <c r="AP44" s="91"/>
      <c r="AQ44" s="91"/>
    </row>
    <row r="45" spans="1:43" s="214" customFormat="1">
      <c r="A45" s="342">
        <f>A43+1</f>
        <v>2</v>
      </c>
      <c r="B45" s="345" t="str">
        <f>DenStatus!C30</f>
        <v>Outdoorsman</v>
      </c>
      <c r="C45" s="342">
        <v>7</v>
      </c>
      <c r="D45" s="342">
        <v>7</v>
      </c>
      <c r="E45" s="349" t="s">
        <v>321</v>
      </c>
      <c r="F45" s="350"/>
      <c r="G45" s="351"/>
      <c r="H45" s="216">
        <v>1</v>
      </c>
      <c r="I45" s="216">
        <v>2</v>
      </c>
      <c r="J45" s="216" t="s">
        <v>154</v>
      </c>
      <c r="K45" s="216" t="s">
        <v>155</v>
      </c>
      <c r="L45" s="216" t="s">
        <v>156</v>
      </c>
      <c r="M45" s="216">
        <v>4</v>
      </c>
      <c r="N45" s="216">
        <v>5</v>
      </c>
      <c r="O45" s="218"/>
      <c r="P45" s="218"/>
      <c r="Q45" s="218"/>
      <c r="R45" s="219"/>
      <c r="S45" s="342">
        <f>COUNTA(H46:R46)</f>
        <v>0</v>
      </c>
      <c r="T45" s="342">
        <f>IF(SUM(AG45:AG48)&gt;=1,1,0)</f>
        <v>0</v>
      </c>
      <c r="U45" s="340"/>
      <c r="V45" s="340"/>
      <c r="W45" s="246"/>
      <c r="X45" s="246"/>
      <c r="Y45" s="246"/>
      <c r="Z45" s="91"/>
      <c r="AA45" s="32"/>
      <c r="AB45" s="213"/>
      <c r="AC45" s="213"/>
      <c r="AD45" s="13"/>
      <c r="AE45" s="91"/>
      <c r="AF45" s="91"/>
      <c r="AG45" s="342">
        <f>IF(COUNTA(H46:N46)&gt;=7,1,0)</f>
        <v>0</v>
      </c>
      <c r="AH45" s="342"/>
      <c r="AI45" s="342"/>
      <c r="AJ45" s="342"/>
      <c r="AK45" s="342">
        <v>1</v>
      </c>
      <c r="AL45" s="91"/>
      <c r="AM45" s="91"/>
      <c r="AN45" s="91"/>
      <c r="AO45" s="91"/>
      <c r="AP45" s="91"/>
      <c r="AQ45" s="91"/>
    </row>
    <row r="46" spans="1:43" s="214" customFormat="1" ht="13.5" thickBot="1">
      <c r="A46" s="344"/>
      <c r="B46" s="346"/>
      <c r="C46" s="355"/>
      <c r="D46" s="356"/>
      <c r="E46" s="352"/>
      <c r="F46" s="353"/>
      <c r="G46" s="354"/>
      <c r="H46" s="179"/>
      <c r="I46" s="179"/>
      <c r="J46" s="179"/>
      <c r="K46" s="179"/>
      <c r="L46" s="179"/>
      <c r="M46" s="179"/>
      <c r="N46" s="179"/>
      <c r="O46" s="210"/>
      <c r="P46" s="210"/>
      <c r="Q46" s="210"/>
      <c r="R46" s="211"/>
      <c r="S46" s="356"/>
      <c r="T46" s="344"/>
      <c r="U46" s="341"/>
      <c r="V46" s="341"/>
      <c r="W46" s="248"/>
      <c r="X46" s="248"/>
      <c r="Y46" s="248"/>
      <c r="Z46" s="91"/>
      <c r="AA46" s="32"/>
      <c r="AB46" s="213"/>
      <c r="AC46" s="213"/>
      <c r="AD46" s="13"/>
      <c r="AE46" s="91"/>
      <c r="AF46" s="91"/>
      <c r="AG46" s="343"/>
      <c r="AH46" s="343"/>
      <c r="AI46" s="343"/>
      <c r="AJ46" s="343"/>
      <c r="AK46" s="343"/>
      <c r="AL46" s="91"/>
      <c r="AM46" s="91"/>
      <c r="AN46" s="91"/>
      <c r="AO46" s="91"/>
      <c r="AP46" s="91"/>
      <c r="AQ46" s="91"/>
    </row>
    <row r="47" spans="1:43" s="214" customFormat="1">
      <c r="A47" s="328"/>
      <c r="B47" s="347"/>
      <c r="C47" s="342">
        <v>6</v>
      </c>
      <c r="D47" s="342">
        <v>6</v>
      </c>
      <c r="E47" s="349" t="s">
        <v>322</v>
      </c>
      <c r="F47" s="350"/>
      <c r="G47" s="351"/>
      <c r="H47" s="216">
        <v>1</v>
      </c>
      <c r="I47" s="216" t="s">
        <v>150</v>
      </c>
      <c r="J47" s="216" t="s">
        <v>151</v>
      </c>
      <c r="K47" s="216" t="s">
        <v>152</v>
      </c>
      <c r="L47" s="216">
        <v>3</v>
      </c>
      <c r="M47" s="216">
        <v>4</v>
      </c>
      <c r="N47" s="218"/>
      <c r="O47" s="218"/>
      <c r="P47" s="218"/>
      <c r="Q47" s="218"/>
      <c r="R47" s="219"/>
      <c r="S47" s="342">
        <f>COUNTA(H48:R48)</f>
        <v>0</v>
      </c>
      <c r="T47" s="328"/>
      <c r="U47" s="340"/>
      <c r="V47" s="340"/>
      <c r="W47" s="246"/>
      <c r="X47" s="246"/>
      <c r="Y47" s="246"/>
      <c r="Z47" s="91"/>
      <c r="AA47" s="32"/>
      <c r="AB47" s="213"/>
      <c r="AC47" s="213"/>
      <c r="AD47" s="13"/>
      <c r="AE47" s="91"/>
      <c r="AF47" s="91"/>
      <c r="AG47" s="342">
        <f>IF(COUNTA(H48:M48)&gt;=6,1,0)</f>
        <v>0</v>
      </c>
      <c r="AH47" s="342"/>
      <c r="AI47" s="342"/>
      <c r="AJ47" s="342"/>
      <c r="AK47" s="342">
        <v>1</v>
      </c>
      <c r="AL47" s="91"/>
      <c r="AM47" s="91"/>
      <c r="AN47" s="91"/>
      <c r="AO47" s="91"/>
      <c r="AP47" s="91"/>
      <c r="AQ47" s="91"/>
    </row>
    <row r="48" spans="1:43" s="214" customFormat="1" ht="13.5" thickBot="1">
      <c r="A48" s="343"/>
      <c r="B48" s="348"/>
      <c r="C48" s="355"/>
      <c r="D48" s="356"/>
      <c r="E48" s="352"/>
      <c r="F48" s="353"/>
      <c r="G48" s="354"/>
      <c r="H48" s="179"/>
      <c r="I48" s="179"/>
      <c r="J48" s="179"/>
      <c r="K48" s="179"/>
      <c r="L48" s="179"/>
      <c r="M48" s="179"/>
      <c r="N48" s="210"/>
      <c r="O48" s="210"/>
      <c r="P48" s="210"/>
      <c r="Q48" s="210"/>
      <c r="R48" s="211"/>
      <c r="S48" s="356"/>
      <c r="T48" s="343"/>
      <c r="U48" s="341"/>
      <c r="V48" s="341"/>
      <c r="W48" s="248"/>
      <c r="X48" s="248"/>
      <c r="Y48" s="248"/>
      <c r="Z48" s="91"/>
      <c r="AA48" s="32"/>
      <c r="AB48" s="213"/>
      <c r="AC48" s="213"/>
      <c r="AD48" s="13"/>
      <c r="AE48" s="91"/>
      <c r="AF48" s="91"/>
      <c r="AG48" s="343"/>
      <c r="AH48" s="343"/>
      <c r="AI48" s="343"/>
      <c r="AJ48" s="343"/>
      <c r="AK48" s="343"/>
      <c r="AL48" s="91"/>
      <c r="AM48" s="91"/>
      <c r="AN48" s="91"/>
      <c r="AO48" s="91"/>
      <c r="AP48" s="91"/>
      <c r="AQ48" s="91"/>
    </row>
    <row r="49" spans="1:43" s="214" customFormat="1">
      <c r="A49" s="342">
        <f>A45+1</f>
        <v>3</v>
      </c>
      <c r="B49" s="381" t="str">
        <f>DenStatus!C31</f>
        <v>Duty in God in Action</v>
      </c>
      <c r="C49" s="342">
        <v>4</v>
      </c>
      <c r="D49" s="342">
        <v>6</v>
      </c>
      <c r="E49" s="216">
        <v>1</v>
      </c>
      <c r="F49" s="216">
        <v>2</v>
      </c>
      <c r="G49" s="216">
        <v>3</v>
      </c>
      <c r="H49" s="216">
        <v>4</v>
      </c>
      <c r="I49" s="216">
        <v>5</v>
      </c>
      <c r="J49" s="216">
        <v>6</v>
      </c>
      <c r="K49" s="217"/>
      <c r="L49" s="201"/>
      <c r="M49" s="201"/>
      <c r="N49" s="201"/>
      <c r="O49" s="201"/>
      <c r="P49" s="201"/>
      <c r="Q49" s="201"/>
      <c r="R49" s="221"/>
      <c r="S49" s="342">
        <f>COUNTA(E50:R50)</f>
        <v>0</v>
      </c>
      <c r="T49" s="342">
        <f>IF(SUM(AG49:AJ50)&gt;=AK49,1,0)</f>
        <v>0</v>
      </c>
      <c r="U49" s="340"/>
      <c r="V49" s="340"/>
      <c r="W49" s="246"/>
      <c r="X49" s="246"/>
      <c r="Y49" s="246"/>
      <c r="Z49" s="91"/>
      <c r="AA49" s="32"/>
      <c r="AB49" s="213"/>
      <c r="AC49" s="213"/>
      <c r="AD49" s="13"/>
      <c r="AE49" s="91"/>
      <c r="AF49" s="91"/>
      <c r="AG49" s="342">
        <f>IF(COUNTA(E50:F50)&gt;=2,1,0)</f>
        <v>0</v>
      </c>
      <c r="AH49" s="342">
        <f>IF(COUNTA(G50:J50)&gt;=2,1,0)</f>
        <v>0</v>
      </c>
      <c r="AI49" s="342"/>
      <c r="AJ49" s="342"/>
      <c r="AK49" s="342">
        <v>2</v>
      </c>
      <c r="AL49" s="91"/>
      <c r="AM49" s="91"/>
      <c r="AN49" s="91"/>
      <c r="AO49" s="91"/>
      <c r="AP49" s="91"/>
      <c r="AQ49" s="91"/>
    </row>
    <row r="50" spans="1:43" s="214" customFormat="1" ht="13.5" thickBot="1">
      <c r="A50" s="380"/>
      <c r="B50" s="383"/>
      <c r="C50" s="384"/>
      <c r="D50" s="356"/>
      <c r="E50" s="179"/>
      <c r="F50" s="179"/>
      <c r="G50" s="179"/>
      <c r="H50" s="179"/>
      <c r="I50" s="179"/>
      <c r="J50" s="179"/>
      <c r="K50" s="209"/>
      <c r="L50" s="210"/>
      <c r="M50" s="210"/>
      <c r="N50" s="210"/>
      <c r="O50" s="210"/>
      <c r="P50" s="210"/>
      <c r="Q50" s="210"/>
      <c r="R50" s="211"/>
      <c r="S50" s="380"/>
      <c r="T50" s="380"/>
      <c r="U50" s="378"/>
      <c r="V50" s="378"/>
      <c r="W50" s="246"/>
      <c r="X50" s="246"/>
      <c r="Y50" s="246"/>
      <c r="Z50" s="91"/>
      <c r="AA50" s="32"/>
      <c r="AB50" s="213"/>
      <c r="AC50" s="213"/>
      <c r="AD50" s="13"/>
      <c r="AE50" s="91"/>
      <c r="AF50" s="91"/>
      <c r="AG50" s="343"/>
      <c r="AH50" s="343"/>
      <c r="AI50" s="343"/>
      <c r="AJ50" s="343"/>
      <c r="AK50" s="343"/>
      <c r="AL50" s="91"/>
      <c r="AM50" s="91"/>
      <c r="AN50" s="91"/>
      <c r="AO50" s="91"/>
      <c r="AP50" s="91"/>
      <c r="AQ50" s="91"/>
    </row>
    <row r="51" spans="1:43" s="214" customFormat="1">
      <c r="A51" s="342">
        <f>A49+1</f>
        <v>4</v>
      </c>
      <c r="B51" s="381" t="str">
        <f>DenStatus!C32</f>
        <v>Scouting Adventure</v>
      </c>
      <c r="C51" s="342">
        <v>15</v>
      </c>
      <c r="D51" s="342">
        <v>17</v>
      </c>
      <c r="E51" s="219" t="s">
        <v>169</v>
      </c>
      <c r="F51" s="219" t="s">
        <v>170</v>
      </c>
      <c r="G51" s="219" t="s">
        <v>171</v>
      </c>
      <c r="H51" s="194" t="s">
        <v>212</v>
      </c>
      <c r="I51" s="194" t="s">
        <v>213</v>
      </c>
      <c r="J51" s="194" t="s">
        <v>150</v>
      </c>
      <c r="K51" s="221" t="s">
        <v>151</v>
      </c>
      <c r="L51" s="194" t="s">
        <v>152</v>
      </c>
      <c r="M51" s="194" t="s">
        <v>153</v>
      </c>
      <c r="N51" s="194" t="s">
        <v>154</v>
      </c>
      <c r="O51" s="221" t="s">
        <v>155</v>
      </c>
      <c r="P51" s="221" t="s">
        <v>156</v>
      </c>
      <c r="Q51" s="221" t="s">
        <v>157</v>
      </c>
      <c r="R51" s="194">
        <v>4</v>
      </c>
      <c r="S51" s="342">
        <f>SUM(COUNTA(E52:R52)+COUNTA(E54:R54))</f>
        <v>0</v>
      </c>
      <c r="T51" s="342">
        <f>IF(SUM(AG51:AJ54)&gt;=AK51,1,0)</f>
        <v>0</v>
      </c>
      <c r="U51" s="340"/>
      <c r="V51" s="340"/>
      <c r="W51" s="246"/>
      <c r="X51" s="246"/>
      <c r="Y51" s="246"/>
      <c r="Z51" s="91"/>
      <c r="AA51" s="32"/>
      <c r="AB51" s="213"/>
      <c r="AC51" s="213"/>
      <c r="AD51" s="13"/>
      <c r="AE51" s="91"/>
      <c r="AF51" s="91"/>
      <c r="AG51" s="342">
        <f>IF(COUNTA(E52:G52)&gt;=3,1,0)</f>
        <v>0</v>
      </c>
      <c r="AH51" s="342">
        <f>IF((COUNTA(J52:R52)+COUNTA(E54:G54))&gt;=12,1,0)</f>
        <v>0</v>
      </c>
      <c r="AI51" s="342"/>
      <c r="AJ51" s="342"/>
      <c r="AK51" s="342">
        <v>2</v>
      </c>
      <c r="AL51" s="91"/>
      <c r="AM51" s="91"/>
      <c r="AN51" s="91"/>
      <c r="AO51" s="91"/>
      <c r="AP51" s="91"/>
      <c r="AQ51" s="91"/>
    </row>
    <row r="52" spans="1:43" s="214" customFormat="1">
      <c r="A52" s="379"/>
      <c r="B52" s="382"/>
      <c r="C52" s="379"/>
      <c r="D52" s="379"/>
      <c r="E52" s="158"/>
      <c r="F52" s="158"/>
      <c r="G52" s="158"/>
      <c r="H52" s="5"/>
      <c r="I52" s="5"/>
      <c r="J52" s="5"/>
      <c r="K52" s="5"/>
      <c r="L52" s="5"/>
      <c r="M52" s="5"/>
      <c r="N52" s="5"/>
      <c r="O52" s="5"/>
      <c r="P52" s="5"/>
      <c r="Q52" s="5"/>
      <c r="R52" s="5"/>
      <c r="S52" s="379"/>
      <c r="T52" s="379"/>
      <c r="U52" s="385"/>
      <c r="V52" s="385"/>
      <c r="W52" s="246"/>
      <c r="X52" s="246"/>
      <c r="Y52" s="246"/>
      <c r="Z52" s="91"/>
      <c r="AA52" s="32"/>
      <c r="AB52" s="213"/>
      <c r="AC52" s="213"/>
      <c r="AD52" s="13"/>
      <c r="AE52" s="91"/>
      <c r="AF52" s="91"/>
      <c r="AG52" s="328"/>
      <c r="AH52" s="328"/>
      <c r="AI52" s="328"/>
      <c r="AJ52" s="328"/>
      <c r="AK52" s="328"/>
      <c r="AL52" s="91"/>
      <c r="AM52" s="91"/>
      <c r="AN52" s="91"/>
      <c r="AO52" s="91"/>
      <c r="AP52" s="91"/>
      <c r="AQ52" s="91"/>
    </row>
    <row r="53" spans="1:43" s="214" customFormat="1">
      <c r="A53" s="379"/>
      <c r="B53" s="382"/>
      <c r="C53" s="379"/>
      <c r="D53" s="379"/>
      <c r="E53" s="222" t="s">
        <v>200</v>
      </c>
      <c r="F53" s="113" t="s">
        <v>201</v>
      </c>
      <c r="G53" s="113">
        <v>6</v>
      </c>
      <c r="H53" s="195"/>
      <c r="I53" s="159"/>
      <c r="J53" s="159"/>
      <c r="K53" s="159"/>
      <c r="L53" s="159"/>
      <c r="M53" s="159"/>
      <c r="N53" s="159"/>
      <c r="O53" s="159"/>
      <c r="P53" s="159"/>
      <c r="Q53" s="159"/>
      <c r="R53" s="160"/>
      <c r="S53" s="379"/>
      <c r="T53" s="379"/>
      <c r="U53" s="385"/>
      <c r="V53" s="385"/>
      <c r="W53" s="246"/>
      <c r="X53" s="246"/>
      <c r="Y53" s="246"/>
      <c r="Z53" s="91"/>
      <c r="AA53" s="32"/>
      <c r="AB53" s="213"/>
      <c r="AC53" s="213"/>
      <c r="AD53" s="13"/>
      <c r="AE53" s="91"/>
      <c r="AF53" s="91"/>
      <c r="AG53" s="328"/>
      <c r="AH53" s="328"/>
      <c r="AI53" s="328"/>
      <c r="AJ53" s="328"/>
      <c r="AK53" s="328"/>
      <c r="AL53" s="91"/>
      <c r="AM53" s="91"/>
      <c r="AN53" s="91"/>
      <c r="AO53" s="91"/>
      <c r="AP53" s="91"/>
      <c r="AQ53" s="91"/>
    </row>
    <row r="54" spans="1:43" s="214" customFormat="1" ht="13.5" thickBot="1">
      <c r="A54" s="380"/>
      <c r="B54" s="383"/>
      <c r="C54" s="384"/>
      <c r="D54" s="356"/>
      <c r="E54" s="179"/>
      <c r="F54" s="265"/>
      <c r="G54" s="265"/>
      <c r="H54" s="209"/>
      <c r="I54" s="210"/>
      <c r="J54" s="210"/>
      <c r="K54" s="210"/>
      <c r="L54" s="210"/>
      <c r="M54" s="210"/>
      <c r="N54" s="210"/>
      <c r="O54" s="210"/>
      <c r="P54" s="210"/>
      <c r="Q54" s="210"/>
      <c r="R54" s="211"/>
      <c r="S54" s="380"/>
      <c r="T54" s="380"/>
      <c r="U54" s="378"/>
      <c r="V54" s="378"/>
      <c r="W54" s="246"/>
      <c r="X54" s="246"/>
      <c r="Y54" s="246"/>
      <c r="Z54" s="91"/>
      <c r="AA54" s="226"/>
      <c r="AB54" s="213"/>
      <c r="AC54" s="213"/>
      <c r="AD54" s="13"/>
      <c r="AE54" s="91"/>
      <c r="AF54" s="91"/>
      <c r="AG54" s="343"/>
      <c r="AH54" s="343"/>
      <c r="AI54" s="343"/>
      <c r="AJ54" s="343"/>
      <c r="AK54" s="343"/>
      <c r="AL54" s="91"/>
      <c r="AM54" s="91"/>
      <c r="AN54" s="91"/>
      <c r="AO54" s="91"/>
      <c r="AP54" s="91"/>
      <c r="AQ54" s="91"/>
    </row>
    <row r="55" spans="1:43" s="214" customFormat="1">
      <c r="A55" s="220"/>
      <c r="B55" s="262" t="s">
        <v>238</v>
      </c>
      <c r="C55" s="101">
        <f>IF(SUM(T43:T54)&gt;=4,"X",0)</f>
        <v>0</v>
      </c>
      <c r="D55" s="223" t="s">
        <v>284</v>
      </c>
      <c r="E55" s="55"/>
      <c r="F55" s="55"/>
      <c r="G55" s="55"/>
      <c r="H55" s="55"/>
      <c r="I55" s="55"/>
      <c r="J55" s="55"/>
      <c r="K55" s="55"/>
      <c r="L55" s="55"/>
      <c r="M55" s="55"/>
      <c r="N55" s="55"/>
      <c r="O55" s="55"/>
      <c r="P55" s="55"/>
      <c r="Q55" s="55"/>
      <c r="R55" s="55"/>
      <c r="S55" s="55"/>
      <c r="T55" s="55"/>
      <c r="U55" s="224"/>
      <c r="V55" s="225"/>
      <c r="W55" s="225"/>
      <c r="X55" s="225"/>
      <c r="Y55" s="225"/>
      <c r="Z55" s="91"/>
      <c r="AA55" s="226"/>
      <c r="AB55" s="213"/>
      <c r="AC55" s="213"/>
      <c r="AD55" s="13"/>
      <c r="AE55" s="91"/>
      <c r="AF55" s="91"/>
      <c r="AG55" s="91"/>
      <c r="AH55" s="91"/>
      <c r="AI55" s="91"/>
      <c r="AJ55" s="91"/>
      <c r="AK55" s="91"/>
      <c r="AL55" s="91"/>
      <c r="AM55" s="91"/>
      <c r="AN55" s="91"/>
      <c r="AO55" s="91"/>
      <c r="AP55" s="91"/>
      <c r="AQ55" s="91"/>
    </row>
    <row r="56" spans="1:43" s="214" customFormat="1">
      <c r="A56" s="91"/>
      <c r="B56" s="106"/>
      <c r="C56" s="55"/>
      <c r="D56" s="52"/>
      <c r="E56" s="52"/>
      <c r="F56" s="52"/>
      <c r="G56" s="52"/>
      <c r="H56" s="52"/>
      <c r="I56" s="52"/>
      <c r="J56" s="52"/>
      <c r="K56" s="52"/>
      <c r="L56" s="52"/>
      <c r="M56" s="52"/>
      <c r="N56" s="52"/>
      <c r="O56" s="52"/>
      <c r="P56" s="52"/>
      <c r="Q56" s="52"/>
      <c r="R56" s="52"/>
      <c r="S56" s="91"/>
      <c r="T56" s="91"/>
      <c r="U56" s="91"/>
      <c r="V56" s="91"/>
      <c r="W56" s="91"/>
      <c r="X56" s="91"/>
      <c r="Y56" s="91"/>
      <c r="Z56" s="91"/>
      <c r="AA56" s="32"/>
      <c r="AB56" s="213"/>
      <c r="AC56" s="213"/>
      <c r="AD56" s="13"/>
      <c r="AE56" s="91"/>
      <c r="AF56" s="91"/>
      <c r="AG56" s="253" t="s">
        <v>216</v>
      </c>
      <c r="AH56" s="309"/>
      <c r="AI56" s="309"/>
      <c r="AJ56" s="309"/>
      <c r="AK56" s="93"/>
      <c r="AL56" s="91"/>
      <c r="AM56" s="91"/>
      <c r="AN56" s="91"/>
      <c r="AO56" s="91"/>
      <c r="AP56" s="91"/>
      <c r="AQ56" s="91"/>
    </row>
    <row r="57" spans="1:43" s="214" customFormat="1">
      <c r="A57" s="96" t="s">
        <v>214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32"/>
      <c r="AB57" s="213"/>
      <c r="AC57" s="213"/>
      <c r="AD57" s="13"/>
      <c r="AE57" s="91"/>
      <c r="AF57" s="91"/>
      <c r="AG57" s="220" t="s">
        <v>26</v>
      </c>
      <c r="AH57" s="310"/>
      <c r="AI57" s="310"/>
      <c r="AJ57" s="310"/>
      <c r="AK57" s="311"/>
      <c r="AL57" s="91"/>
      <c r="AM57" s="91"/>
      <c r="AN57" s="91"/>
      <c r="AO57" s="91"/>
      <c r="AP57" s="91"/>
      <c r="AQ57" s="91"/>
    </row>
    <row r="58" spans="1:43" s="214" customFormat="1">
      <c r="A58" s="49" t="s">
        <v>5</v>
      </c>
      <c r="B58" s="49"/>
      <c r="C58" s="49" t="s">
        <v>7</v>
      </c>
      <c r="D58" s="49"/>
      <c r="E58" s="227" t="s">
        <v>33</v>
      </c>
      <c r="F58" s="105"/>
      <c r="G58" s="105"/>
      <c r="H58" s="105"/>
      <c r="I58" s="105"/>
      <c r="J58" s="105"/>
      <c r="K58" s="105"/>
      <c r="L58" s="105"/>
      <c r="M58" s="105"/>
      <c r="N58" s="105"/>
      <c r="O58" s="105"/>
      <c r="P58" s="105"/>
      <c r="Q58" s="105"/>
      <c r="R58" s="105"/>
      <c r="S58" s="365" t="s">
        <v>4</v>
      </c>
      <c r="T58" s="366"/>
      <c r="U58" s="366"/>
      <c r="V58" s="367"/>
      <c r="W58" s="242"/>
      <c r="X58" s="242"/>
      <c r="Y58" s="242"/>
      <c r="Z58" s="91"/>
      <c r="AA58" s="226"/>
      <c r="AB58" s="213"/>
      <c r="AC58" s="213"/>
      <c r="AD58" s="13"/>
      <c r="AE58" s="91"/>
      <c r="AF58" s="91"/>
      <c r="AG58" s="119" t="s">
        <v>34</v>
      </c>
      <c r="AH58" s="119" t="s">
        <v>48</v>
      </c>
      <c r="AI58" s="119" t="s">
        <v>165</v>
      </c>
      <c r="AJ58" s="119" t="s">
        <v>211</v>
      </c>
      <c r="AK58" s="119" t="s">
        <v>1</v>
      </c>
      <c r="AL58" s="91"/>
      <c r="AM58" s="91"/>
      <c r="AN58" s="91"/>
      <c r="AO58" s="91"/>
      <c r="AP58" s="91"/>
      <c r="AQ58" s="91"/>
    </row>
    <row r="59" spans="1:43" s="214" customFormat="1">
      <c r="A59" s="50" t="s">
        <v>43</v>
      </c>
      <c r="B59" s="49" t="s">
        <v>40</v>
      </c>
      <c r="C59" s="50" t="s">
        <v>46</v>
      </c>
      <c r="D59" s="228" t="s">
        <v>16</v>
      </c>
      <c r="E59" s="51">
        <v>1</v>
      </c>
      <c r="F59" s="294"/>
      <c r="G59" s="117"/>
      <c r="H59" s="117"/>
      <c r="I59" s="117"/>
      <c r="J59" s="117"/>
      <c r="K59" s="117"/>
      <c r="L59" s="117"/>
      <c r="M59" s="117"/>
      <c r="N59" s="117"/>
      <c r="O59" s="117"/>
      <c r="P59" s="117"/>
      <c r="Q59" s="117"/>
      <c r="R59" s="117"/>
      <c r="S59" s="50" t="s">
        <v>2</v>
      </c>
      <c r="T59" s="50" t="s">
        <v>31</v>
      </c>
      <c r="U59" s="50" t="s">
        <v>24</v>
      </c>
      <c r="V59" s="50" t="s">
        <v>66</v>
      </c>
      <c r="W59" s="55"/>
      <c r="X59" s="55"/>
      <c r="Y59" s="55"/>
      <c r="Z59" s="91"/>
      <c r="AA59" s="226"/>
      <c r="AB59" s="213"/>
      <c r="AC59" s="213"/>
      <c r="AD59" s="13"/>
      <c r="AE59" s="91"/>
      <c r="AF59" s="91"/>
      <c r="AG59" s="148" t="s">
        <v>49</v>
      </c>
      <c r="AH59" s="148" t="s">
        <v>49</v>
      </c>
      <c r="AI59" s="148" t="s">
        <v>49</v>
      </c>
      <c r="AJ59" s="148" t="s">
        <v>49</v>
      </c>
      <c r="AK59" s="148" t="s">
        <v>50</v>
      </c>
      <c r="AL59" s="91"/>
      <c r="AM59" s="91"/>
      <c r="AN59" s="91"/>
      <c r="AO59" s="91"/>
      <c r="AP59" s="91"/>
      <c r="AQ59" s="91"/>
    </row>
    <row r="60" spans="1:43" s="214" customFormat="1" ht="25.5">
      <c r="A60" s="113">
        <v>1</v>
      </c>
      <c r="B60" s="114" t="str">
        <f>DenStatus!C36</f>
        <v>Be Active Den Member for 6 months</v>
      </c>
      <c r="C60" s="113">
        <v>1</v>
      </c>
      <c r="D60" s="229">
        <v>1</v>
      </c>
      <c r="E60" s="158"/>
      <c r="F60" s="229"/>
      <c r="G60" s="230"/>
      <c r="H60" s="230"/>
      <c r="I60" s="230"/>
      <c r="J60" s="230"/>
      <c r="K60" s="230"/>
      <c r="L60" s="230"/>
      <c r="M60" s="230"/>
      <c r="N60" s="230"/>
      <c r="O60" s="230"/>
      <c r="P60" s="230"/>
      <c r="Q60" s="230"/>
      <c r="R60" s="230"/>
      <c r="S60" s="113">
        <f>COUNTA(E60:R60)</f>
        <v>0</v>
      </c>
      <c r="T60" s="113">
        <f>IF(SUM(AG60:AJ60)&gt;=AK60,1,0)</f>
        <v>0</v>
      </c>
      <c r="U60" s="188"/>
      <c r="V60" s="188"/>
      <c r="W60" s="246"/>
      <c r="X60" s="246"/>
      <c r="Y60" s="246"/>
      <c r="Z60" s="91"/>
      <c r="AA60" s="32"/>
      <c r="AB60" s="213"/>
      <c r="AC60" s="213"/>
      <c r="AD60" s="13"/>
      <c r="AE60" s="91"/>
      <c r="AF60" s="91"/>
      <c r="AG60" s="113">
        <f>IF(S60&gt;=C60,1,0)</f>
        <v>0</v>
      </c>
      <c r="AH60" s="113"/>
      <c r="AI60" s="113"/>
      <c r="AJ60" s="113"/>
      <c r="AK60" s="113">
        <v>1</v>
      </c>
      <c r="AL60" s="91"/>
      <c r="AM60" s="91"/>
      <c r="AN60" s="91"/>
      <c r="AO60" s="91"/>
      <c r="AP60" s="91"/>
      <c r="AQ60" s="91"/>
    </row>
    <row r="61" spans="1:43" s="214" customFormat="1" ht="13.5" customHeight="1">
      <c r="A61" s="50">
        <v>2</v>
      </c>
      <c r="B61" s="49" t="str">
        <f>DenStatus!C37</f>
        <v>Child Protection</v>
      </c>
      <c r="C61" s="50">
        <v>1</v>
      </c>
      <c r="D61" s="294">
        <v>1</v>
      </c>
      <c r="E61" s="5"/>
      <c r="F61" s="294"/>
      <c r="G61" s="117"/>
      <c r="H61" s="117"/>
      <c r="I61" s="117"/>
      <c r="J61" s="117"/>
      <c r="K61" s="117"/>
      <c r="L61" s="117"/>
      <c r="M61" s="117"/>
      <c r="N61" s="117"/>
      <c r="O61" s="117"/>
      <c r="P61" s="117"/>
      <c r="Q61" s="117"/>
      <c r="R61" s="117"/>
      <c r="S61" s="50">
        <f>COUNTA(E61:R61)</f>
        <v>0</v>
      </c>
      <c r="T61" s="50">
        <f>IF(SUM(AG61:AJ61)&gt;=AK61,1,0)</f>
        <v>0</v>
      </c>
      <c r="U61" s="13"/>
      <c r="V61" s="13"/>
      <c r="W61" s="249"/>
      <c r="X61" s="249"/>
      <c r="Y61" s="249"/>
      <c r="Z61" s="91"/>
      <c r="AA61" s="32"/>
      <c r="AB61" s="213"/>
      <c r="AC61" s="213"/>
      <c r="AD61" s="13"/>
      <c r="AE61" s="91"/>
      <c r="AF61" s="91"/>
      <c r="AG61" s="50">
        <f>IF(S61&gt;=C61,1,0)</f>
        <v>0</v>
      </c>
      <c r="AH61" s="50"/>
      <c r="AI61" s="50"/>
      <c r="AJ61" s="50"/>
      <c r="AK61" s="50">
        <v>1</v>
      </c>
      <c r="AL61" s="91"/>
      <c r="AM61" s="91"/>
      <c r="AN61" s="91"/>
      <c r="AO61" s="91"/>
      <c r="AP61" s="91"/>
      <c r="AQ61" s="91"/>
    </row>
    <row r="62" spans="1:43" s="214" customFormat="1" ht="12.75" customHeight="1" thickBot="1">
      <c r="A62" s="267">
        <v>3</v>
      </c>
      <c r="B62" s="215" t="str">
        <f>DenStatus!C38</f>
        <v>Cyber Chip</v>
      </c>
      <c r="C62" s="267">
        <v>1</v>
      </c>
      <c r="D62" s="268">
        <v>1</v>
      </c>
      <c r="E62" s="179"/>
      <c r="F62" s="268"/>
      <c r="G62" s="269"/>
      <c r="H62" s="269"/>
      <c r="I62" s="269"/>
      <c r="J62" s="269"/>
      <c r="K62" s="269"/>
      <c r="L62" s="269"/>
      <c r="M62" s="269"/>
      <c r="N62" s="269"/>
      <c r="O62" s="269"/>
      <c r="P62" s="269"/>
      <c r="Q62" s="269"/>
      <c r="R62" s="269"/>
      <c r="S62" s="267">
        <f>COUNTA(E62:R62)</f>
        <v>0</v>
      </c>
      <c r="T62" s="267">
        <f>IF(SUM(AG62:AJ62)&gt;=AK62,1,0)</f>
        <v>0</v>
      </c>
      <c r="U62" s="270"/>
      <c r="V62" s="270"/>
      <c r="W62" s="249"/>
      <c r="X62" s="249"/>
      <c r="Y62" s="249"/>
      <c r="Z62" s="91"/>
      <c r="AA62" s="32"/>
      <c r="AB62" s="213"/>
      <c r="AC62" s="213"/>
      <c r="AD62" s="13"/>
      <c r="AE62" s="91"/>
      <c r="AF62" s="91"/>
      <c r="AG62" s="50">
        <f>IF(S62&gt;=C62,1,0)</f>
        <v>0</v>
      </c>
      <c r="AH62" s="50"/>
      <c r="AI62" s="50"/>
      <c r="AJ62" s="50"/>
      <c r="AK62" s="50">
        <v>1</v>
      </c>
      <c r="AL62" s="91"/>
      <c r="AM62" s="91"/>
      <c r="AN62" s="91"/>
      <c r="AO62" s="91"/>
      <c r="AP62" s="91"/>
      <c r="AQ62" s="271"/>
    </row>
    <row r="63" spans="1:43" s="214" customFormat="1" ht="12.75" customHeight="1" thickTop="1">
      <c r="A63" s="266"/>
      <c r="B63" s="262" t="s">
        <v>239</v>
      </c>
      <c r="C63" s="101">
        <f>IF(SUM(T60:T62)&gt;=3,"X",0)</f>
        <v>0</v>
      </c>
      <c r="D63" s="223" t="s">
        <v>284</v>
      </c>
      <c r="E63" s="52"/>
      <c r="F63" s="55"/>
      <c r="G63" s="55"/>
      <c r="H63" s="55"/>
      <c r="I63" s="55"/>
      <c r="J63" s="55"/>
      <c r="K63" s="55"/>
      <c r="L63" s="55"/>
      <c r="M63" s="55"/>
      <c r="N63" s="55"/>
      <c r="O63" s="55"/>
      <c r="P63" s="55"/>
      <c r="Q63" s="55"/>
      <c r="R63" s="55"/>
      <c r="S63" s="55"/>
      <c r="T63" s="55"/>
      <c r="U63" s="224"/>
      <c r="V63" s="225"/>
      <c r="W63" s="225"/>
      <c r="X63" s="249"/>
      <c r="Y63" s="249"/>
      <c r="Z63" s="91"/>
      <c r="AA63" s="2"/>
      <c r="AB63" s="3"/>
      <c r="AC63" s="3"/>
      <c r="AD63" s="186"/>
      <c r="AE63" s="91"/>
      <c r="AF63" s="91"/>
      <c r="AG63" s="91"/>
      <c r="AH63" s="91"/>
      <c r="AI63" s="91"/>
      <c r="AJ63" s="91"/>
      <c r="AK63" s="91"/>
      <c r="AL63" s="91"/>
      <c r="AM63" s="91"/>
      <c r="AN63" s="119" t="s">
        <v>246</v>
      </c>
      <c r="AO63" s="106"/>
      <c r="AP63" s="106"/>
      <c r="AQ63" s="276" t="s">
        <v>248</v>
      </c>
    </row>
    <row r="64" spans="1:43">
      <c r="A64" s="95"/>
      <c r="B64" s="95"/>
      <c r="C64" s="95"/>
      <c r="D64" s="95"/>
      <c r="E64" s="95"/>
      <c r="F64" s="95"/>
      <c r="G64" s="95"/>
      <c r="H64" s="95"/>
      <c r="I64" s="95"/>
      <c r="J64" s="95"/>
      <c r="K64" s="95"/>
      <c r="L64" s="95"/>
      <c r="M64" s="95"/>
      <c r="N64" s="95"/>
      <c r="O64" s="95"/>
      <c r="P64" s="95"/>
      <c r="Q64" s="95"/>
      <c r="R64" s="95"/>
      <c r="S64" s="95"/>
      <c r="T64" s="95"/>
      <c r="U64" s="95"/>
      <c r="V64" s="95"/>
      <c r="W64" s="119" t="s">
        <v>65</v>
      </c>
      <c r="X64" s="369" t="s">
        <v>252</v>
      </c>
      <c r="Y64" s="370"/>
      <c r="Z64" s="95"/>
      <c r="AA64" s="2"/>
      <c r="AB64" s="3"/>
      <c r="AC64" s="3"/>
      <c r="AD64" s="186"/>
      <c r="AE64" s="95"/>
      <c r="AF64" s="95"/>
      <c r="AG64" s="253" t="s">
        <v>234</v>
      </c>
      <c r="AH64" s="309"/>
      <c r="AI64" s="309"/>
      <c r="AJ64" s="305"/>
      <c r="AK64" s="306"/>
      <c r="AL64" s="95"/>
      <c r="AM64" s="95"/>
      <c r="AN64" s="252" t="s">
        <v>267</v>
      </c>
      <c r="AO64" s="106"/>
      <c r="AP64" s="106"/>
      <c r="AQ64" s="277" t="s">
        <v>256</v>
      </c>
    </row>
    <row r="65" spans="1:43">
      <c r="A65" s="96" t="s">
        <v>240</v>
      </c>
      <c r="B65" s="95"/>
      <c r="C65" s="95"/>
      <c r="D65" s="95"/>
      <c r="E65" s="95"/>
      <c r="F65" s="95"/>
      <c r="G65" s="95"/>
      <c r="H65" s="95"/>
      <c r="I65" s="95"/>
      <c r="J65" s="95"/>
      <c r="K65" s="95"/>
      <c r="L65" s="95"/>
      <c r="M65" s="95"/>
      <c r="N65" s="95"/>
      <c r="O65" s="95"/>
      <c r="P65" s="95"/>
      <c r="Q65" s="95"/>
      <c r="R65" s="95"/>
      <c r="S65" s="95"/>
      <c r="T65" s="95"/>
      <c r="U65" s="95"/>
      <c r="V65" s="95"/>
      <c r="W65" s="191" t="s">
        <v>269</v>
      </c>
      <c r="X65" s="371"/>
      <c r="Y65" s="372"/>
      <c r="Z65" s="95"/>
      <c r="AA65" s="2"/>
      <c r="AB65" s="3"/>
      <c r="AC65" s="3"/>
      <c r="AD65" s="186"/>
      <c r="AE65" s="95"/>
      <c r="AF65" s="95"/>
      <c r="AG65" s="184" t="s">
        <v>26</v>
      </c>
      <c r="AH65" s="307"/>
      <c r="AI65" s="307"/>
      <c r="AJ65" s="307"/>
      <c r="AK65" s="308"/>
      <c r="AL65" s="119" t="s">
        <v>242</v>
      </c>
      <c r="AM65" s="253" t="s">
        <v>243</v>
      </c>
      <c r="AN65" s="252" t="s">
        <v>270</v>
      </c>
      <c r="AO65" s="119" t="s">
        <v>266</v>
      </c>
      <c r="AP65" s="281" t="s">
        <v>268</v>
      </c>
      <c r="AQ65" s="280" t="s">
        <v>257</v>
      </c>
    </row>
    <row r="66" spans="1:43">
      <c r="A66" s="49" t="s">
        <v>55</v>
      </c>
      <c r="B66" s="135"/>
      <c r="C66" s="49" t="s">
        <v>56</v>
      </c>
      <c r="D66" s="135"/>
      <c r="E66" s="138" t="s">
        <v>33</v>
      </c>
      <c r="F66" s="143"/>
      <c r="G66" s="143"/>
      <c r="H66" s="143"/>
      <c r="I66" s="143"/>
      <c r="J66" s="143"/>
      <c r="K66" s="143"/>
      <c r="L66" s="143"/>
      <c r="M66" s="143"/>
      <c r="N66" s="143"/>
      <c r="O66" s="143"/>
      <c r="P66" s="143"/>
      <c r="Q66" s="143"/>
      <c r="R66" s="143"/>
      <c r="S66" s="365" t="s">
        <v>58</v>
      </c>
      <c r="T66" s="366"/>
      <c r="U66" s="366"/>
      <c r="V66" s="367"/>
      <c r="W66" s="257" t="s">
        <v>247</v>
      </c>
      <c r="X66" s="373"/>
      <c r="Y66" s="374"/>
      <c r="Z66" s="95"/>
      <c r="AA66" s="2"/>
      <c r="AB66" s="3"/>
      <c r="AC66" s="3"/>
      <c r="AD66" s="186"/>
      <c r="AE66" s="95"/>
      <c r="AF66" s="95"/>
      <c r="AG66" s="157" t="s">
        <v>34</v>
      </c>
      <c r="AH66" s="119" t="s">
        <v>48</v>
      </c>
      <c r="AI66" s="119" t="s">
        <v>165</v>
      </c>
      <c r="AJ66" s="119" t="s">
        <v>211</v>
      </c>
      <c r="AK66" s="157" t="s">
        <v>1</v>
      </c>
      <c r="AL66" s="252" t="s">
        <v>65</v>
      </c>
      <c r="AM66" s="223" t="s">
        <v>65</v>
      </c>
      <c r="AN66" s="254" t="s">
        <v>250</v>
      </c>
      <c r="AO66" s="252" t="s">
        <v>242</v>
      </c>
      <c r="AP66" s="282" t="s">
        <v>243</v>
      </c>
      <c r="AQ66" s="280" t="s">
        <v>258</v>
      </c>
    </row>
    <row r="67" spans="1:43" ht="13.5" thickBot="1">
      <c r="A67" s="136" t="s">
        <v>43</v>
      </c>
      <c r="B67" s="135" t="s">
        <v>40</v>
      </c>
      <c r="C67" s="136" t="s">
        <v>46</v>
      </c>
      <c r="D67" s="136" t="s">
        <v>16</v>
      </c>
      <c r="E67" s="295"/>
      <c r="F67" s="175"/>
      <c r="G67" s="175"/>
      <c r="H67" s="175"/>
      <c r="I67" s="175"/>
      <c r="J67" s="175"/>
      <c r="K67" s="175"/>
      <c r="L67" s="175"/>
      <c r="M67" s="175"/>
      <c r="N67" s="175"/>
      <c r="O67" s="175"/>
      <c r="P67" s="175"/>
      <c r="Q67" s="175"/>
      <c r="R67" s="175"/>
      <c r="S67" s="136" t="s">
        <v>2</v>
      </c>
      <c r="T67" s="136" t="s">
        <v>31</v>
      </c>
      <c r="U67" s="136" t="s">
        <v>24</v>
      </c>
      <c r="V67" s="50" t="s">
        <v>66</v>
      </c>
      <c r="W67" s="101" t="s">
        <v>249</v>
      </c>
      <c r="X67" s="250" t="s">
        <v>242</v>
      </c>
      <c r="Y67" s="250" t="s">
        <v>243</v>
      </c>
      <c r="Z67" s="95"/>
      <c r="AA67" s="2"/>
      <c r="AB67" s="3"/>
      <c r="AC67" s="3"/>
      <c r="AD67" s="186"/>
      <c r="AE67" s="95"/>
      <c r="AF67" s="95"/>
      <c r="AG67" s="251" t="s">
        <v>49</v>
      </c>
      <c r="AH67" s="148" t="s">
        <v>49</v>
      </c>
      <c r="AI67" s="148" t="s">
        <v>49</v>
      </c>
      <c r="AJ67" s="251" t="s">
        <v>49</v>
      </c>
      <c r="AK67" s="251" t="s">
        <v>50</v>
      </c>
      <c r="AL67" s="148" t="s">
        <v>245</v>
      </c>
      <c r="AM67" s="220" t="s">
        <v>245</v>
      </c>
      <c r="AN67" s="148" t="s">
        <v>251</v>
      </c>
      <c r="AO67" s="148" t="s">
        <v>65</v>
      </c>
      <c r="AP67" s="279" t="s">
        <v>65</v>
      </c>
      <c r="AQ67" s="280" t="s">
        <v>307</v>
      </c>
    </row>
    <row r="68" spans="1:43" ht="14.25" thickTop="1" thickBot="1">
      <c r="A68" s="357">
        <v>1</v>
      </c>
      <c r="B68" s="395" t="str">
        <f>DenStatus!C42</f>
        <v>Adventures in Science</v>
      </c>
      <c r="C68" s="361">
        <v>6</v>
      </c>
      <c r="D68" s="361">
        <v>11</v>
      </c>
      <c r="E68" s="136">
        <v>1</v>
      </c>
      <c r="F68" s="136">
        <v>2</v>
      </c>
      <c r="G68" s="50" t="s">
        <v>154</v>
      </c>
      <c r="H68" s="50" t="s">
        <v>155</v>
      </c>
      <c r="I68" s="50" t="s">
        <v>156</v>
      </c>
      <c r="J68" s="50" t="s">
        <v>157</v>
      </c>
      <c r="K68" s="50" t="s">
        <v>158</v>
      </c>
      <c r="L68" s="50" t="s">
        <v>159</v>
      </c>
      <c r="M68" s="50" t="s">
        <v>160</v>
      </c>
      <c r="N68" s="50" t="s">
        <v>161</v>
      </c>
      <c r="O68" s="50" t="s">
        <v>162</v>
      </c>
      <c r="P68" s="195"/>
      <c r="Q68" s="159"/>
      <c r="R68" s="159"/>
      <c r="S68" s="357">
        <f>COUNTA(E69:R69)</f>
        <v>0</v>
      </c>
      <c r="T68" s="357">
        <f>IF(SUM(AG68:AJ69)&gt;=AK68,1,0)</f>
        <v>0</v>
      </c>
      <c r="U68" s="377"/>
      <c r="V68" s="377"/>
      <c r="W68" s="402" t="str">
        <f>IF(AN68&gt;1,"ERROR",IF(AN68=1,"OK",""))</f>
        <v/>
      </c>
      <c r="X68" s="364"/>
      <c r="Y68" s="364"/>
      <c r="Z68" s="95"/>
      <c r="AA68" s="2"/>
      <c r="AB68" s="3"/>
      <c r="AC68" s="3"/>
      <c r="AD68" s="186"/>
      <c r="AE68" s="95"/>
      <c r="AF68" s="95"/>
      <c r="AG68" s="357">
        <f>IF(COUNTA(E69:F69)&gt;=2,1,0)</f>
        <v>0</v>
      </c>
      <c r="AH68" s="357">
        <f>IF(COUNTA(G69:O69)&gt;=4,1,0)</f>
        <v>0</v>
      </c>
      <c r="AI68" s="357"/>
      <c r="AJ68" s="357"/>
      <c r="AK68" s="357">
        <v>2</v>
      </c>
      <c r="AL68" s="357">
        <f>COUNTA(X68)</f>
        <v>0</v>
      </c>
      <c r="AM68" s="357">
        <f>COUNTA(Y68)</f>
        <v>0</v>
      </c>
      <c r="AN68" s="357">
        <f>SUM(AL68:AM69)</f>
        <v>0</v>
      </c>
      <c r="AO68" s="357">
        <f>IF(AN68&gt;1,0,IF(T68+AL68=2,1,0))</f>
        <v>0</v>
      </c>
      <c r="AP68" s="358">
        <f>IF(AN68&gt;1,0,IF(T68+AM68=2,1,0))</f>
        <v>0</v>
      </c>
      <c r="AQ68" s="278" t="s">
        <v>255</v>
      </c>
    </row>
    <row r="69" spans="1:43" ht="14.25" thickTop="1" thickBot="1">
      <c r="A69" s="394"/>
      <c r="B69" s="348"/>
      <c r="C69" s="343"/>
      <c r="D69" s="343"/>
      <c r="E69" s="179"/>
      <c r="F69" s="179"/>
      <c r="G69" s="179"/>
      <c r="H69" s="179"/>
      <c r="I69" s="179"/>
      <c r="J69" s="179"/>
      <c r="K69" s="179"/>
      <c r="L69" s="179"/>
      <c r="M69" s="179"/>
      <c r="N69" s="179"/>
      <c r="O69" s="179"/>
      <c r="P69" s="196"/>
      <c r="Q69" s="197"/>
      <c r="R69" s="197"/>
      <c r="S69" s="394"/>
      <c r="T69" s="394"/>
      <c r="U69" s="376"/>
      <c r="V69" s="376"/>
      <c r="W69" s="403"/>
      <c r="X69" s="368"/>
      <c r="Y69" s="363"/>
      <c r="Z69" s="95"/>
      <c r="AA69" s="2"/>
      <c r="AB69" s="3"/>
      <c r="AC69" s="3"/>
      <c r="AD69" s="186"/>
      <c r="AE69" s="95"/>
      <c r="AF69" s="95"/>
      <c r="AG69" s="343"/>
      <c r="AH69" s="343"/>
      <c r="AI69" s="343"/>
      <c r="AJ69" s="343"/>
      <c r="AK69" s="343"/>
      <c r="AL69" s="343"/>
      <c r="AM69" s="343"/>
      <c r="AN69" s="343"/>
      <c r="AO69" s="343"/>
      <c r="AP69" s="359"/>
      <c r="AQ69" s="278" t="s">
        <v>244</v>
      </c>
    </row>
    <row r="70" spans="1:43" ht="14.25" thickTop="1" thickBot="1">
      <c r="A70" s="360">
        <f>A68+1</f>
        <v>2</v>
      </c>
      <c r="B70" s="381" t="str">
        <f>DenStatus!C43</f>
        <v>Aquanaut</v>
      </c>
      <c r="C70" s="342">
        <v>6</v>
      </c>
      <c r="D70" s="342">
        <v>9</v>
      </c>
      <c r="E70" s="181">
        <v>1</v>
      </c>
      <c r="F70" s="181">
        <v>2</v>
      </c>
      <c r="G70" s="181">
        <v>3</v>
      </c>
      <c r="H70" s="181">
        <v>4</v>
      </c>
      <c r="I70" s="181">
        <v>5</v>
      </c>
      <c r="J70" s="181">
        <v>6</v>
      </c>
      <c r="K70" s="181">
        <v>7</v>
      </c>
      <c r="L70" s="181">
        <v>8</v>
      </c>
      <c r="M70" s="181">
        <v>9</v>
      </c>
      <c r="N70" s="198"/>
      <c r="O70" s="199"/>
      <c r="P70" s="199"/>
      <c r="Q70" s="199"/>
      <c r="R70" s="199"/>
      <c r="S70" s="360">
        <f>COUNTA(E71:R71)</f>
        <v>0</v>
      </c>
      <c r="T70" s="360">
        <f>IF(SUM(AG70:AJ71)&gt;=AK70,1,0)</f>
        <v>0</v>
      </c>
      <c r="U70" s="375"/>
      <c r="V70" s="375"/>
      <c r="W70" s="402" t="str">
        <f>IF(AN70&gt;1,"ERROR",IF(AN70=1,"OK",""))</f>
        <v/>
      </c>
      <c r="X70" s="362"/>
      <c r="Y70" s="362"/>
      <c r="Z70" s="95"/>
      <c r="AA70" s="32"/>
      <c r="AB70" s="3"/>
      <c r="AC70" s="3"/>
      <c r="AD70" s="186"/>
      <c r="AE70" s="95"/>
      <c r="AF70" s="95"/>
      <c r="AG70" s="360">
        <f>IF(COUNTA(E71:H71)&gt;=4,1,0)</f>
        <v>0</v>
      </c>
      <c r="AH70" s="342">
        <f>IF(COUNTA(I71:M71)&gt;=2,1,0)</f>
        <v>0</v>
      </c>
      <c r="AI70" s="360"/>
      <c r="AJ70" s="360"/>
      <c r="AK70" s="360">
        <v>2</v>
      </c>
      <c r="AL70" s="360">
        <f>COUNTA(X70)</f>
        <v>0</v>
      </c>
      <c r="AM70" s="360">
        <f>COUNTA(Y70)</f>
        <v>0</v>
      </c>
      <c r="AN70" s="360">
        <f>SUM(AL70:AM71)</f>
        <v>0</v>
      </c>
      <c r="AO70" s="360">
        <f>IF(AN70&gt;1,0,IF(T70+AL70=2,1,0))</f>
        <v>0</v>
      </c>
      <c r="AP70" s="408">
        <f>IF(AN70&gt;1,0,IF(T70+AM70=2,1,0))</f>
        <v>0</v>
      </c>
      <c r="AQ70" s="291"/>
    </row>
    <row r="71" spans="1:43" ht="13.5" thickBot="1">
      <c r="A71" s="394"/>
      <c r="B71" s="396"/>
      <c r="C71" s="394"/>
      <c r="D71" s="394"/>
      <c r="E71" s="179"/>
      <c r="F71" s="179"/>
      <c r="G71" s="179"/>
      <c r="H71" s="179"/>
      <c r="I71" s="179"/>
      <c r="J71" s="179"/>
      <c r="K71" s="179"/>
      <c r="L71" s="179"/>
      <c r="M71" s="179"/>
      <c r="N71" s="196"/>
      <c r="O71" s="197"/>
      <c r="P71" s="197"/>
      <c r="Q71" s="197"/>
      <c r="R71" s="197"/>
      <c r="S71" s="394"/>
      <c r="T71" s="394"/>
      <c r="U71" s="376"/>
      <c r="V71" s="376"/>
      <c r="W71" s="403"/>
      <c r="X71" s="368"/>
      <c r="Y71" s="363"/>
      <c r="Z71" s="95"/>
      <c r="AA71" s="32"/>
      <c r="AB71" s="3"/>
      <c r="AC71" s="3"/>
      <c r="AD71" s="186"/>
      <c r="AE71" s="95"/>
      <c r="AF71" s="95"/>
      <c r="AG71" s="343"/>
      <c r="AH71" s="343"/>
      <c r="AI71" s="343"/>
      <c r="AJ71" s="343"/>
      <c r="AK71" s="343"/>
      <c r="AL71" s="343"/>
      <c r="AM71" s="343"/>
      <c r="AN71" s="343"/>
      <c r="AO71" s="343"/>
      <c r="AP71" s="409"/>
      <c r="AQ71" s="290"/>
    </row>
    <row r="72" spans="1:43" ht="13.5" thickBot="1">
      <c r="A72" s="360">
        <f>A70+1</f>
        <v>3</v>
      </c>
      <c r="B72" s="381" t="str">
        <f>DenStatus!C44</f>
        <v>Art Explosion</v>
      </c>
      <c r="C72" s="342">
        <v>4</v>
      </c>
      <c r="D72" s="342">
        <v>9</v>
      </c>
      <c r="E72" s="181">
        <v>1</v>
      </c>
      <c r="F72" s="181">
        <v>2</v>
      </c>
      <c r="G72" s="182" t="s">
        <v>154</v>
      </c>
      <c r="H72" s="182" t="s">
        <v>155</v>
      </c>
      <c r="I72" s="182" t="s">
        <v>156</v>
      </c>
      <c r="J72" s="182" t="s">
        <v>157</v>
      </c>
      <c r="K72" s="182" t="s">
        <v>158</v>
      </c>
      <c r="L72" s="182" t="s">
        <v>159</v>
      </c>
      <c r="M72" s="182" t="s">
        <v>160</v>
      </c>
      <c r="N72" s="200"/>
      <c r="O72" s="201"/>
      <c r="P72" s="201"/>
      <c r="Q72" s="201"/>
      <c r="R72" s="201"/>
      <c r="S72" s="360">
        <f>COUNTA(E73:R73)</f>
        <v>0</v>
      </c>
      <c r="T72" s="360">
        <f>IF(SUM(AG72:AJ73)&gt;=AK72,1,0)</f>
        <v>0</v>
      </c>
      <c r="U72" s="375"/>
      <c r="V72" s="375"/>
      <c r="W72" s="402" t="str">
        <f>IF(AN72&gt;1,"ERROR",IF(AN72=1,"OK",""))</f>
        <v/>
      </c>
      <c r="X72" s="362"/>
      <c r="Y72" s="362"/>
      <c r="Z72" s="95"/>
      <c r="AA72" s="2"/>
      <c r="AB72" s="3"/>
      <c r="AC72" s="3"/>
      <c r="AD72" s="186"/>
      <c r="AE72" s="95"/>
      <c r="AF72" s="95"/>
      <c r="AG72" s="360">
        <f>IF(COUNTA(E73:F73)&gt;=2,1,0)</f>
        <v>0</v>
      </c>
      <c r="AH72" s="360">
        <f>IF(COUNTA(G73:M73)&gt;=2,1,0)</f>
        <v>0</v>
      </c>
      <c r="AI72" s="360"/>
      <c r="AJ72" s="360"/>
      <c r="AK72" s="360">
        <v>2</v>
      </c>
      <c r="AL72" s="360">
        <f>COUNTA(X72)</f>
        <v>0</v>
      </c>
      <c r="AM72" s="360">
        <f>COUNTA(Y72)</f>
        <v>0</v>
      </c>
      <c r="AN72" s="360">
        <f>SUM(AL72:AM73)</f>
        <v>0</v>
      </c>
      <c r="AO72" s="360">
        <f>IF(AN72&gt;1,0,IF(T72+AL72=2,1,0))</f>
        <v>0</v>
      </c>
      <c r="AP72" s="360">
        <f>IF(AN72&gt;1,0,IF(T72+AM72=2,1,0))</f>
        <v>0</v>
      </c>
      <c r="AQ72" s="95"/>
    </row>
    <row r="73" spans="1:43" ht="13.5" thickBot="1">
      <c r="A73" s="394"/>
      <c r="B73" s="396"/>
      <c r="C73" s="394"/>
      <c r="D73" s="394"/>
      <c r="E73" s="179"/>
      <c r="F73" s="179"/>
      <c r="G73" s="179"/>
      <c r="H73" s="179"/>
      <c r="I73" s="179"/>
      <c r="J73" s="179"/>
      <c r="K73" s="179"/>
      <c r="L73" s="179"/>
      <c r="M73" s="179"/>
      <c r="N73" s="202"/>
      <c r="O73" s="312"/>
      <c r="P73" s="312"/>
      <c r="Q73" s="312"/>
      <c r="R73" s="312"/>
      <c r="S73" s="394"/>
      <c r="T73" s="394"/>
      <c r="U73" s="376"/>
      <c r="V73" s="376"/>
      <c r="W73" s="403"/>
      <c r="X73" s="368"/>
      <c r="Y73" s="363"/>
      <c r="Z73" s="95"/>
      <c r="AA73" s="2"/>
      <c r="AB73" s="3"/>
      <c r="AC73" s="3"/>
      <c r="AD73" s="186"/>
      <c r="AE73" s="95"/>
      <c r="AF73" s="95"/>
      <c r="AG73" s="343"/>
      <c r="AH73" s="343"/>
      <c r="AI73" s="343"/>
      <c r="AJ73" s="343"/>
      <c r="AK73" s="343"/>
      <c r="AL73" s="343"/>
      <c r="AM73" s="343"/>
      <c r="AN73" s="343"/>
      <c r="AO73" s="343"/>
      <c r="AP73" s="343"/>
      <c r="AQ73" s="95"/>
    </row>
    <row r="74" spans="1:43" ht="13.5" thickBot="1">
      <c r="A74" s="360">
        <f>A72+1</f>
        <v>4</v>
      </c>
      <c r="B74" s="381" t="str">
        <f>DenStatus!C45</f>
        <v>Aware and Care</v>
      </c>
      <c r="C74" s="342">
        <v>5</v>
      </c>
      <c r="D74" s="342">
        <v>11</v>
      </c>
      <c r="E74" s="182">
        <v>1</v>
      </c>
      <c r="F74" s="182">
        <v>2</v>
      </c>
      <c r="G74" s="182">
        <v>3</v>
      </c>
      <c r="H74" s="182" t="s">
        <v>163</v>
      </c>
      <c r="I74" s="182" t="s">
        <v>164</v>
      </c>
      <c r="J74" s="182" t="s">
        <v>179</v>
      </c>
      <c r="K74" s="182" t="s">
        <v>180</v>
      </c>
      <c r="L74" s="182" t="s">
        <v>181</v>
      </c>
      <c r="M74" s="182" t="s">
        <v>182</v>
      </c>
      <c r="N74" s="182" t="s">
        <v>183</v>
      </c>
      <c r="O74" s="182" t="s">
        <v>184</v>
      </c>
      <c r="P74" s="201"/>
      <c r="Q74" s="201"/>
      <c r="R74" s="201"/>
      <c r="S74" s="360">
        <f>COUNTA(E75:R75)</f>
        <v>0</v>
      </c>
      <c r="T74" s="360">
        <f>IF(SUM(AG74:AJ75)&gt;=AK74,1,0)</f>
        <v>0</v>
      </c>
      <c r="U74" s="375"/>
      <c r="V74" s="375"/>
      <c r="W74" s="402" t="str">
        <f>IF(AN74&gt;1,"ERROR",IF(AN74=1,"OK",""))</f>
        <v/>
      </c>
      <c r="X74" s="362"/>
      <c r="Y74" s="362"/>
      <c r="Z74" s="95"/>
      <c r="AA74" s="2"/>
      <c r="AB74" s="3"/>
      <c r="AC74" s="3"/>
      <c r="AD74" s="186"/>
      <c r="AE74" s="95"/>
      <c r="AF74" s="95"/>
      <c r="AG74" s="360">
        <f>IF(COUNTA(E75:G75)&gt;=3,1,0)</f>
        <v>0</v>
      </c>
      <c r="AH74" s="360">
        <f>IF(COUNTA(H75:O75)&gt;=2,1,0)</f>
        <v>0</v>
      </c>
      <c r="AI74" s="360"/>
      <c r="AJ74" s="360"/>
      <c r="AK74" s="360">
        <v>2</v>
      </c>
      <c r="AL74" s="360">
        <f>COUNTA(X74)</f>
        <v>0</v>
      </c>
      <c r="AM74" s="360">
        <f>COUNTA(Y74)</f>
        <v>0</v>
      </c>
      <c r="AN74" s="360">
        <f>SUM(AL74:AM75)</f>
        <v>0</v>
      </c>
      <c r="AO74" s="360">
        <f>IF(AN74&gt;1,0,IF(T74+AL74=2,1,0))</f>
        <v>0</v>
      </c>
      <c r="AP74" s="360">
        <f>IF(AN74&gt;1,0,IF(T74+AM74=2,1,0))</f>
        <v>0</v>
      </c>
      <c r="AQ74" s="95"/>
    </row>
    <row r="75" spans="1:43" ht="13.5" thickBot="1">
      <c r="A75" s="394"/>
      <c r="B75" s="396"/>
      <c r="C75" s="394"/>
      <c r="D75" s="394"/>
      <c r="E75" s="179"/>
      <c r="F75" s="179"/>
      <c r="G75" s="179"/>
      <c r="H75" s="179"/>
      <c r="I75" s="179"/>
      <c r="J75" s="179"/>
      <c r="K75" s="179"/>
      <c r="L75" s="179"/>
      <c r="M75" s="179"/>
      <c r="N75" s="179"/>
      <c r="O75" s="179"/>
      <c r="P75" s="312"/>
      <c r="Q75" s="312"/>
      <c r="R75" s="312"/>
      <c r="S75" s="394"/>
      <c r="T75" s="394"/>
      <c r="U75" s="376"/>
      <c r="V75" s="376"/>
      <c r="W75" s="403"/>
      <c r="X75" s="368"/>
      <c r="Y75" s="363"/>
      <c r="Z75" s="95"/>
      <c r="AA75" s="2"/>
      <c r="AB75" s="3"/>
      <c r="AC75" s="3"/>
      <c r="AD75" s="186"/>
      <c r="AE75" s="95"/>
      <c r="AF75" s="95"/>
      <c r="AG75" s="343"/>
      <c r="AH75" s="343"/>
      <c r="AI75" s="343"/>
      <c r="AJ75" s="343"/>
      <c r="AK75" s="343"/>
      <c r="AL75" s="343"/>
      <c r="AM75" s="343"/>
      <c r="AN75" s="343"/>
      <c r="AO75" s="343"/>
      <c r="AP75" s="343"/>
      <c r="AQ75" s="95"/>
    </row>
    <row r="76" spans="1:43" ht="13.5" thickBot="1">
      <c r="A76" s="360">
        <f>A74+1</f>
        <v>5</v>
      </c>
      <c r="B76" s="381" t="str">
        <f>DenStatus!C46</f>
        <v>Build It</v>
      </c>
      <c r="C76" s="342">
        <v>4</v>
      </c>
      <c r="D76" s="342">
        <v>4</v>
      </c>
      <c r="E76" s="181">
        <v>1</v>
      </c>
      <c r="F76" s="181">
        <v>2</v>
      </c>
      <c r="G76" s="181">
        <v>3</v>
      </c>
      <c r="H76" s="181">
        <v>4</v>
      </c>
      <c r="I76" s="198"/>
      <c r="J76" s="199"/>
      <c r="K76" s="199"/>
      <c r="L76" s="199"/>
      <c r="M76" s="199"/>
      <c r="N76" s="199"/>
      <c r="O76" s="199"/>
      <c r="P76" s="199"/>
      <c r="Q76" s="199"/>
      <c r="R76" s="199"/>
      <c r="S76" s="360">
        <f>COUNTA(E77:R77)</f>
        <v>0</v>
      </c>
      <c r="T76" s="360">
        <f>IF(SUM(AG76:AJ77)&gt;=AK76,1,0)</f>
        <v>0</v>
      </c>
      <c r="U76" s="375"/>
      <c r="V76" s="375"/>
      <c r="W76" s="402" t="str">
        <f>IF(AN76&gt;1,"ERROR",IF(AN76=1,"OK",""))</f>
        <v/>
      </c>
      <c r="X76" s="362"/>
      <c r="Y76" s="362"/>
      <c r="Z76" s="95"/>
      <c r="AA76" s="2"/>
      <c r="AB76" s="3"/>
      <c r="AC76" s="3"/>
      <c r="AD76" s="186"/>
      <c r="AE76" s="95"/>
      <c r="AF76" s="95"/>
      <c r="AG76" s="360">
        <f>IF(COUNTA(E77:H77)&gt;=4,1,0)</f>
        <v>0</v>
      </c>
      <c r="AH76" s="360"/>
      <c r="AI76" s="360"/>
      <c r="AJ76" s="360"/>
      <c r="AK76" s="360">
        <v>1</v>
      </c>
      <c r="AL76" s="360">
        <f>COUNTA(X76)</f>
        <v>0</v>
      </c>
      <c r="AM76" s="360">
        <f>COUNTA(Y76)</f>
        <v>0</v>
      </c>
      <c r="AN76" s="360">
        <f>SUM(AL76:AM77)</f>
        <v>0</v>
      </c>
      <c r="AO76" s="360">
        <f>IF(AN76&gt;1,0,IF(T76+AL76=2,1,0))</f>
        <v>0</v>
      </c>
      <c r="AP76" s="360">
        <f>IF(AN76&gt;1,0,IF(T76+AM76=2,1,0))</f>
        <v>0</v>
      </c>
      <c r="AQ76" s="95"/>
    </row>
    <row r="77" spans="1:43" ht="13.5" thickBot="1">
      <c r="A77" s="394"/>
      <c r="B77" s="396"/>
      <c r="C77" s="394"/>
      <c r="D77" s="394"/>
      <c r="E77" s="179"/>
      <c r="F77" s="179"/>
      <c r="G77" s="179"/>
      <c r="H77" s="179"/>
      <c r="I77" s="196"/>
      <c r="J77" s="197"/>
      <c r="K77" s="197"/>
      <c r="L77" s="197"/>
      <c r="M77" s="197"/>
      <c r="N77" s="197"/>
      <c r="O77" s="197"/>
      <c r="P77" s="197"/>
      <c r="Q77" s="197"/>
      <c r="R77" s="197"/>
      <c r="S77" s="394"/>
      <c r="T77" s="394"/>
      <c r="U77" s="376"/>
      <c r="V77" s="376"/>
      <c r="W77" s="403"/>
      <c r="X77" s="368"/>
      <c r="Y77" s="363"/>
      <c r="Z77" s="95"/>
      <c r="AA77" s="2"/>
      <c r="AB77" s="3"/>
      <c r="AC77" s="3"/>
      <c r="AD77" s="186"/>
      <c r="AE77" s="95"/>
      <c r="AF77" s="95"/>
      <c r="AG77" s="343"/>
      <c r="AH77" s="343"/>
      <c r="AI77" s="343"/>
      <c r="AJ77" s="343"/>
      <c r="AK77" s="343"/>
      <c r="AL77" s="343"/>
      <c r="AM77" s="343"/>
      <c r="AN77" s="343"/>
      <c r="AO77" s="343"/>
      <c r="AP77" s="343"/>
      <c r="AQ77" s="95"/>
    </row>
    <row r="78" spans="1:43" ht="13.5" thickBot="1">
      <c r="A78" s="360">
        <f>A76+1</f>
        <v>6</v>
      </c>
      <c r="B78" s="381" t="str">
        <f>DenStatus!C47</f>
        <v>Build My Own Hero</v>
      </c>
      <c r="C78" s="342">
        <v>4</v>
      </c>
      <c r="D78" s="342">
        <v>6</v>
      </c>
      <c r="E78" s="181">
        <v>1</v>
      </c>
      <c r="F78" s="181">
        <v>2</v>
      </c>
      <c r="G78" s="181">
        <v>3</v>
      </c>
      <c r="H78" s="181">
        <v>4</v>
      </c>
      <c r="I78" s="181">
        <v>5</v>
      </c>
      <c r="J78" s="181">
        <v>6</v>
      </c>
      <c r="K78" s="198"/>
      <c r="L78" s="199"/>
      <c r="M78" s="199"/>
      <c r="N78" s="199"/>
      <c r="O78" s="199"/>
      <c r="P78" s="199"/>
      <c r="Q78" s="199"/>
      <c r="R78" s="199"/>
      <c r="S78" s="360">
        <f>COUNTA(E79:R79)</f>
        <v>0</v>
      </c>
      <c r="T78" s="360">
        <f>IF(SUM(AG78:AJ79)&gt;=AK78,1,0)</f>
        <v>0</v>
      </c>
      <c r="U78" s="375"/>
      <c r="V78" s="375"/>
      <c r="W78" s="402" t="str">
        <f>IF(AN78&gt;1,"ERROR",IF(AN78=1,"OK",""))</f>
        <v/>
      </c>
      <c r="X78" s="362"/>
      <c r="Y78" s="362"/>
      <c r="Z78" s="95"/>
      <c r="AA78" s="2"/>
      <c r="AB78" s="3"/>
      <c r="AC78" s="3"/>
      <c r="AD78" s="186"/>
      <c r="AE78" s="95"/>
      <c r="AF78" s="95"/>
      <c r="AG78" s="360">
        <f>IF(COUNTA(E79:G79)&gt;=3,1,0)</f>
        <v>0</v>
      </c>
      <c r="AH78" s="360">
        <f>IF(COUNTA(H79:J79)&gt;=1,1,0)</f>
        <v>0</v>
      </c>
      <c r="AI78" s="360"/>
      <c r="AJ78" s="360"/>
      <c r="AK78" s="360">
        <v>2</v>
      </c>
      <c r="AL78" s="360">
        <f>COUNTA(X78)</f>
        <v>0</v>
      </c>
      <c r="AM78" s="360">
        <f>COUNTA(Y78)</f>
        <v>0</v>
      </c>
      <c r="AN78" s="360">
        <f>SUM(AL78:AM79)</f>
        <v>0</v>
      </c>
      <c r="AO78" s="360">
        <f>IF(AN78&gt;1,0,IF(T78+AL78=2,1,0))</f>
        <v>0</v>
      </c>
      <c r="AP78" s="360">
        <f>IF(AN78&gt;1,0,IF(T78+AM78=2,1,0))</f>
        <v>0</v>
      </c>
      <c r="AQ78" s="95"/>
    </row>
    <row r="79" spans="1:43" ht="13.5" thickBot="1">
      <c r="A79" s="394"/>
      <c r="B79" s="396"/>
      <c r="C79" s="394"/>
      <c r="D79" s="394"/>
      <c r="E79" s="179"/>
      <c r="F79" s="179"/>
      <c r="G79" s="179"/>
      <c r="H79" s="179"/>
      <c r="I79" s="179"/>
      <c r="J79" s="179"/>
      <c r="K79" s="196"/>
      <c r="L79" s="197"/>
      <c r="M79" s="197"/>
      <c r="N79" s="197"/>
      <c r="O79" s="197"/>
      <c r="P79" s="197"/>
      <c r="Q79" s="197"/>
      <c r="R79" s="197"/>
      <c r="S79" s="394"/>
      <c r="T79" s="394"/>
      <c r="U79" s="376"/>
      <c r="V79" s="376"/>
      <c r="W79" s="403"/>
      <c r="X79" s="368"/>
      <c r="Y79" s="363"/>
      <c r="Z79" s="95"/>
      <c r="AA79" s="2"/>
      <c r="AB79" s="3"/>
      <c r="AC79" s="3"/>
      <c r="AD79" s="186"/>
      <c r="AE79" s="95"/>
      <c r="AF79" s="95"/>
      <c r="AG79" s="343"/>
      <c r="AH79" s="343"/>
      <c r="AI79" s="343"/>
      <c r="AJ79" s="343"/>
      <c r="AK79" s="343"/>
      <c r="AL79" s="343"/>
      <c r="AM79" s="343"/>
      <c r="AN79" s="343"/>
      <c r="AO79" s="343"/>
      <c r="AP79" s="343"/>
      <c r="AQ79" s="95"/>
    </row>
    <row r="80" spans="1:43" ht="13.5" thickBot="1">
      <c r="A80" s="360">
        <f>A78+1</f>
        <v>7</v>
      </c>
      <c r="B80" s="381" t="str">
        <f>DenStatus!C48</f>
        <v>Castaway</v>
      </c>
      <c r="C80" s="342">
        <v>6</v>
      </c>
      <c r="D80" s="342">
        <v>7</v>
      </c>
      <c r="E80" s="182" t="s">
        <v>169</v>
      </c>
      <c r="F80" s="182" t="s">
        <v>170</v>
      </c>
      <c r="G80" s="182" t="s">
        <v>171</v>
      </c>
      <c r="H80" s="182" t="s">
        <v>150</v>
      </c>
      <c r="I80" s="182" t="s">
        <v>151</v>
      </c>
      <c r="J80" s="182" t="s">
        <v>152</v>
      </c>
      <c r="K80" s="182" t="s">
        <v>153</v>
      </c>
      <c r="L80" s="199"/>
      <c r="M80" s="199"/>
      <c r="N80" s="199"/>
      <c r="O80" s="199"/>
      <c r="P80" s="199"/>
      <c r="Q80" s="199"/>
      <c r="R80" s="199"/>
      <c r="S80" s="360">
        <f>COUNTA(E81:R81)</f>
        <v>0</v>
      </c>
      <c r="T80" s="360">
        <f>IF(SUM(AG80:AJ81)&gt;=AK80,1,0)</f>
        <v>0</v>
      </c>
      <c r="U80" s="375"/>
      <c r="V80" s="375"/>
      <c r="W80" s="402" t="str">
        <f>IF(AN80&gt;1,"ERROR",IF(AN80=1,"OK",""))</f>
        <v/>
      </c>
      <c r="X80" s="362"/>
      <c r="Y80" s="362"/>
      <c r="Z80" s="95"/>
      <c r="AA80" s="2"/>
      <c r="AB80" s="3"/>
      <c r="AC80" s="3"/>
      <c r="AD80" s="186"/>
      <c r="AE80" s="95"/>
      <c r="AF80" s="95"/>
      <c r="AG80" s="360">
        <f>IF(COUNTA(E81)&gt;=1,1,0)</f>
        <v>0</v>
      </c>
      <c r="AH80" s="360">
        <f>IF(COUNTA(F81:G81)&gt;=1,1,0)</f>
        <v>0</v>
      </c>
      <c r="AI80" s="360">
        <f>IF(COUNTA(H81:K81)&gt;=4,1,0)</f>
        <v>0</v>
      </c>
      <c r="AJ80" s="360"/>
      <c r="AK80" s="360">
        <v>3</v>
      </c>
      <c r="AL80" s="360">
        <f>COUNTA(X80)</f>
        <v>0</v>
      </c>
      <c r="AM80" s="360">
        <f>COUNTA(Y80)</f>
        <v>0</v>
      </c>
      <c r="AN80" s="360">
        <f>SUM(AL80:AM81)</f>
        <v>0</v>
      </c>
      <c r="AO80" s="360">
        <f>IF(AN80&gt;1,0,IF(T80+AL80=2,1,0))</f>
        <v>0</v>
      </c>
      <c r="AP80" s="360">
        <f>IF(AN80&gt;1,0,IF(T80+AM80=2,1,0))</f>
        <v>0</v>
      </c>
      <c r="AQ80" s="95"/>
    </row>
    <row r="81" spans="1:43" ht="13.5" thickBot="1">
      <c r="A81" s="394"/>
      <c r="B81" s="396"/>
      <c r="C81" s="394"/>
      <c r="D81" s="394"/>
      <c r="E81" s="179"/>
      <c r="F81" s="179"/>
      <c r="G81" s="179"/>
      <c r="H81" s="179"/>
      <c r="I81" s="179"/>
      <c r="J81" s="179"/>
      <c r="K81" s="179"/>
      <c r="L81" s="197"/>
      <c r="M81" s="197"/>
      <c r="N81" s="197"/>
      <c r="O81" s="197"/>
      <c r="P81" s="197"/>
      <c r="Q81" s="197"/>
      <c r="R81" s="197"/>
      <c r="S81" s="394"/>
      <c r="T81" s="394"/>
      <c r="U81" s="376"/>
      <c r="V81" s="376"/>
      <c r="W81" s="403"/>
      <c r="X81" s="368"/>
      <c r="Y81" s="363"/>
      <c r="Z81" s="95"/>
      <c r="AA81" s="2"/>
      <c r="AB81" s="3"/>
      <c r="AC81" s="3"/>
      <c r="AD81" s="186"/>
      <c r="AE81" s="95"/>
      <c r="AF81" s="95"/>
      <c r="AG81" s="343"/>
      <c r="AH81" s="343"/>
      <c r="AI81" s="343"/>
      <c r="AJ81" s="343"/>
      <c r="AK81" s="343"/>
      <c r="AL81" s="343"/>
      <c r="AM81" s="343"/>
      <c r="AN81" s="343"/>
      <c r="AO81" s="343"/>
      <c r="AP81" s="343"/>
      <c r="AQ81" s="95"/>
    </row>
    <row r="82" spans="1:43" ht="13.5" thickBot="1">
      <c r="A82" s="360">
        <f>A80+1</f>
        <v>8</v>
      </c>
      <c r="B82" s="381" t="str">
        <f>DenStatus!C49</f>
        <v>Earth Rocks!</v>
      </c>
      <c r="C82" s="342">
        <v>11</v>
      </c>
      <c r="D82" s="342">
        <v>11</v>
      </c>
      <c r="E82" s="182" t="s">
        <v>169</v>
      </c>
      <c r="F82" s="182" t="s">
        <v>170</v>
      </c>
      <c r="G82" s="182">
        <v>2</v>
      </c>
      <c r="H82" s="182" t="s">
        <v>154</v>
      </c>
      <c r="I82" s="182" t="s">
        <v>155</v>
      </c>
      <c r="J82" s="182" t="s">
        <v>156</v>
      </c>
      <c r="K82" s="182" t="s">
        <v>163</v>
      </c>
      <c r="L82" s="182" t="s">
        <v>164</v>
      </c>
      <c r="M82" s="182">
        <v>5</v>
      </c>
      <c r="N82" s="182" t="s">
        <v>176</v>
      </c>
      <c r="O82" s="182" t="s">
        <v>177</v>
      </c>
      <c r="P82" s="199"/>
      <c r="Q82" s="199"/>
      <c r="R82" s="221"/>
      <c r="S82" s="360">
        <f>COUNTA(E83:R83)</f>
        <v>0</v>
      </c>
      <c r="T82" s="360">
        <f>IF(SUM(AG82:AJ83)&gt;=AK82,1,0)</f>
        <v>0</v>
      </c>
      <c r="U82" s="340"/>
      <c r="V82" s="375"/>
      <c r="W82" s="404" t="str">
        <f>IF(AN82&gt;1,"ERROR",IF(AN82=1,"OK",""))</f>
        <v/>
      </c>
      <c r="X82" s="362"/>
      <c r="Y82" s="362"/>
      <c r="Z82" s="95"/>
      <c r="AA82" s="2"/>
      <c r="AB82" s="3"/>
      <c r="AC82" s="3"/>
      <c r="AD82" s="186"/>
      <c r="AE82" s="95"/>
      <c r="AF82" s="95"/>
      <c r="AG82" s="360">
        <f>IF(COUNTA(E83:O83)&gt;=11,1,0)</f>
        <v>0</v>
      </c>
      <c r="AH82" s="360"/>
      <c r="AI82" s="360"/>
      <c r="AJ82" s="360"/>
      <c r="AK82" s="360">
        <v>1</v>
      </c>
      <c r="AL82" s="360">
        <f>COUNTA(X82)</f>
        <v>0</v>
      </c>
      <c r="AM82" s="360">
        <f>COUNTA(Y82)</f>
        <v>0</v>
      </c>
      <c r="AN82" s="360">
        <f>SUM(AL82:AM83)</f>
        <v>0</v>
      </c>
      <c r="AO82" s="360">
        <f>IF(AN82&gt;1,0,IF(T82+AL82=2,1,0))</f>
        <v>0</v>
      </c>
      <c r="AP82" s="360">
        <f>IF(AN82&gt;1,0,IF(T82+AM82=2,1,0))</f>
        <v>0</v>
      </c>
      <c r="AQ82" s="95"/>
    </row>
    <row r="83" spans="1:43" ht="13.5" thickBot="1">
      <c r="A83" s="397"/>
      <c r="B83" s="382"/>
      <c r="C83" s="379"/>
      <c r="D83" s="379"/>
      <c r="E83" s="5"/>
      <c r="F83" s="5"/>
      <c r="G83" s="5"/>
      <c r="H83" s="5"/>
      <c r="I83" s="5"/>
      <c r="J83" s="5"/>
      <c r="K83" s="5"/>
      <c r="L83" s="5"/>
      <c r="M83" s="5"/>
      <c r="N83" s="5"/>
      <c r="O83" s="5"/>
      <c r="P83" s="197"/>
      <c r="Q83" s="197"/>
      <c r="R83" s="53"/>
      <c r="S83" s="397"/>
      <c r="T83" s="397"/>
      <c r="U83" s="385"/>
      <c r="V83" s="393"/>
      <c r="W83" s="405"/>
      <c r="X83" s="368"/>
      <c r="Y83" s="363"/>
      <c r="Z83" s="95"/>
      <c r="AA83" s="2"/>
      <c r="AB83" s="3"/>
      <c r="AC83" s="3"/>
      <c r="AD83" s="186"/>
      <c r="AE83" s="95"/>
      <c r="AF83" s="95"/>
      <c r="AG83" s="328"/>
      <c r="AH83" s="328"/>
      <c r="AI83" s="328"/>
      <c r="AJ83" s="328"/>
      <c r="AK83" s="328"/>
      <c r="AL83" s="328"/>
      <c r="AM83" s="328"/>
      <c r="AN83" s="328"/>
      <c r="AO83" s="328"/>
      <c r="AP83" s="328"/>
      <c r="AQ83" s="95"/>
    </row>
    <row r="84" spans="1:43" ht="13.5" thickBot="1">
      <c r="A84" s="360">
        <f>A82+1</f>
        <v>9</v>
      </c>
      <c r="B84" s="381" t="str">
        <f>DenStatus!C50</f>
        <v>Engineer</v>
      </c>
      <c r="C84" s="342">
        <v>4</v>
      </c>
      <c r="D84" s="342">
        <v>6</v>
      </c>
      <c r="E84" s="181">
        <v>1</v>
      </c>
      <c r="F84" s="182" t="s">
        <v>150</v>
      </c>
      <c r="G84" s="182" t="s">
        <v>151</v>
      </c>
      <c r="H84" s="182" t="s">
        <v>152</v>
      </c>
      <c r="I84" s="181">
        <v>3</v>
      </c>
      <c r="J84" s="181">
        <v>4</v>
      </c>
      <c r="K84" s="198"/>
      <c r="L84" s="199"/>
      <c r="M84" s="199"/>
      <c r="N84" s="199"/>
      <c r="O84" s="199"/>
      <c r="P84" s="199"/>
      <c r="Q84" s="199"/>
      <c r="R84" s="199"/>
      <c r="S84" s="360">
        <f>COUNTA(E85:R85)</f>
        <v>0</v>
      </c>
      <c r="T84" s="360">
        <f>IF(SUM(AG84:AJ85)&gt;=AK84,1,0)</f>
        <v>0</v>
      </c>
      <c r="U84" s="375"/>
      <c r="V84" s="375"/>
      <c r="W84" s="402" t="str">
        <f>IF(AN84&gt;1,"ERROR",IF(AN84=1,"OK",""))</f>
        <v/>
      </c>
      <c r="X84" s="362"/>
      <c r="Y84" s="362"/>
      <c r="Z84" s="95"/>
      <c r="AA84" s="2"/>
      <c r="AB84" s="3"/>
      <c r="AC84" s="3"/>
      <c r="AD84" s="186"/>
      <c r="AE84" s="95"/>
      <c r="AF84" s="95"/>
      <c r="AG84" s="360">
        <f>IF(COUNTA(E85:H85)&gt;=4,1,0)</f>
        <v>0</v>
      </c>
      <c r="AH84" s="360"/>
      <c r="AI84" s="360"/>
      <c r="AJ84" s="360"/>
      <c r="AK84" s="360">
        <v>1</v>
      </c>
      <c r="AL84" s="360">
        <f>COUNTA(X84)</f>
        <v>0</v>
      </c>
      <c r="AM84" s="360">
        <f>COUNTA(Y84)</f>
        <v>0</v>
      </c>
      <c r="AN84" s="360">
        <f>SUM(AL84:AM85)</f>
        <v>0</v>
      </c>
      <c r="AO84" s="360">
        <f>IF(AN84&gt;1,0,IF(T84+AL84=2,1,0))</f>
        <v>0</v>
      </c>
      <c r="AP84" s="360">
        <f>IF(AN84&gt;1,0,IF(T84+AM84=2,1,0))</f>
        <v>0</v>
      </c>
      <c r="AQ84" s="95"/>
    </row>
    <row r="85" spans="1:43" ht="13.5" thickBot="1">
      <c r="A85" s="394"/>
      <c r="B85" s="396"/>
      <c r="C85" s="394"/>
      <c r="D85" s="394"/>
      <c r="E85" s="179"/>
      <c r="F85" s="179"/>
      <c r="G85" s="179"/>
      <c r="H85" s="179"/>
      <c r="I85" s="179"/>
      <c r="J85" s="179"/>
      <c r="K85" s="196"/>
      <c r="L85" s="197"/>
      <c r="M85" s="197"/>
      <c r="N85" s="197"/>
      <c r="O85" s="197"/>
      <c r="P85" s="197"/>
      <c r="Q85" s="197"/>
      <c r="R85" s="197"/>
      <c r="S85" s="394"/>
      <c r="T85" s="394"/>
      <c r="U85" s="376"/>
      <c r="V85" s="376"/>
      <c r="W85" s="403"/>
      <c r="X85" s="368"/>
      <c r="Y85" s="363"/>
      <c r="Z85" s="95"/>
      <c r="AA85" s="2"/>
      <c r="AB85" s="3"/>
      <c r="AC85" s="3"/>
      <c r="AD85" s="186"/>
      <c r="AE85" s="95"/>
      <c r="AF85" s="95"/>
      <c r="AG85" s="343"/>
      <c r="AH85" s="343"/>
      <c r="AI85" s="343"/>
      <c r="AJ85" s="343"/>
      <c r="AK85" s="343"/>
      <c r="AL85" s="343"/>
      <c r="AM85" s="343"/>
      <c r="AN85" s="343"/>
      <c r="AO85" s="343"/>
      <c r="AP85" s="343"/>
      <c r="AQ85" s="95"/>
    </row>
    <row r="86" spans="1:43" ht="13.5" thickBot="1">
      <c r="A86" s="360">
        <f>A84+1</f>
        <v>10</v>
      </c>
      <c r="B86" s="381" t="str">
        <f>DenStatus!C51</f>
        <v>Fix It</v>
      </c>
      <c r="C86" s="342">
        <v>15</v>
      </c>
      <c r="D86" s="342">
        <v>28</v>
      </c>
      <c r="E86" s="181">
        <v>1</v>
      </c>
      <c r="F86" s="182" t="s">
        <v>150</v>
      </c>
      <c r="G86" s="182" t="s">
        <v>151</v>
      </c>
      <c r="H86" s="182" t="s">
        <v>152</v>
      </c>
      <c r="I86" s="182" t="s">
        <v>154</v>
      </c>
      <c r="J86" s="182" t="s">
        <v>155</v>
      </c>
      <c r="K86" s="182" t="s">
        <v>156</v>
      </c>
      <c r="L86" s="182" t="s">
        <v>163</v>
      </c>
      <c r="M86" s="182" t="s">
        <v>164</v>
      </c>
      <c r="N86" s="182" t="s">
        <v>179</v>
      </c>
      <c r="O86" s="182" t="s">
        <v>180</v>
      </c>
      <c r="P86" s="182" t="s">
        <v>181</v>
      </c>
      <c r="Q86" s="182" t="s">
        <v>182</v>
      </c>
      <c r="R86" s="182" t="s">
        <v>183</v>
      </c>
      <c r="S86" s="360">
        <f>SUM(COUNTA(E87:R87)+COUNTA(E89:R89))</f>
        <v>0</v>
      </c>
      <c r="T86" s="360">
        <f>IF(SUM(AG86:AJ89)&gt;=AK86,1,0)</f>
        <v>0</v>
      </c>
      <c r="U86" s="340"/>
      <c r="V86" s="375"/>
      <c r="W86" s="404"/>
      <c r="X86" s="362"/>
      <c r="Y86" s="362"/>
      <c r="Z86" s="95"/>
      <c r="AA86" s="2"/>
      <c r="AB86" s="3"/>
      <c r="AC86" s="3"/>
      <c r="AD86" s="186"/>
      <c r="AE86" s="95"/>
      <c r="AF86" s="95"/>
      <c r="AG86" s="360">
        <f>IF(COUNTA(E87:K87)&gt;=7,1,0)</f>
        <v>0</v>
      </c>
      <c r="AH86" s="360">
        <f>IF(SUM(COUNTA(L87:R87)+COUNTA(E89:R89))&gt;=8,1,0)</f>
        <v>0</v>
      </c>
      <c r="AI86" s="360"/>
      <c r="AJ86" s="360"/>
      <c r="AK86" s="360">
        <v>2</v>
      </c>
      <c r="AL86" s="360">
        <f>COUNTA(X86)</f>
        <v>0</v>
      </c>
      <c r="AM86" s="360">
        <f>COUNTA(Y86)</f>
        <v>0</v>
      </c>
      <c r="AN86" s="360">
        <f>SUM(AL86:AM89)</f>
        <v>0</v>
      </c>
      <c r="AO86" s="360">
        <f>IF(AN86&gt;1,0,IF(T86+AL86=2,1,0))</f>
        <v>0</v>
      </c>
      <c r="AP86" s="360">
        <f>IF(AN86&gt;1,0,IF(T86+AM86=2,1,0))</f>
        <v>0</v>
      </c>
      <c r="AQ86" s="95"/>
    </row>
    <row r="87" spans="1:43" ht="13.5" thickBot="1">
      <c r="A87" s="389"/>
      <c r="B87" s="391"/>
      <c r="C87" s="389"/>
      <c r="D87" s="389"/>
      <c r="E87" s="31"/>
      <c r="F87" s="31"/>
      <c r="G87" s="31"/>
      <c r="H87" s="31"/>
      <c r="I87" s="31"/>
      <c r="J87" s="31"/>
      <c r="K87" s="31"/>
      <c r="L87" s="31"/>
      <c r="M87" s="31"/>
      <c r="N87" s="31"/>
      <c r="O87" s="31"/>
      <c r="P87" s="31"/>
      <c r="Q87" s="31"/>
      <c r="R87" s="31"/>
      <c r="S87" s="389"/>
      <c r="T87" s="389"/>
      <c r="U87" s="393"/>
      <c r="V87" s="393"/>
      <c r="W87" s="405"/>
      <c r="X87" s="363"/>
      <c r="Y87" s="363"/>
      <c r="Z87" s="95"/>
      <c r="AA87" s="2"/>
      <c r="AB87" s="3"/>
      <c r="AC87" s="3"/>
      <c r="AD87" s="186"/>
      <c r="AE87" s="95"/>
      <c r="AF87" s="95"/>
      <c r="AG87" s="328"/>
      <c r="AH87" s="328"/>
      <c r="AI87" s="328"/>
      <c r="AJ87" s="328"/>
      <c r="AK87" s="328"/>
      <c r="AL87" s="328"/>
      <c r="AM87" s="328"/>
      <c r="AN87" s="328"/>
      <c r="AO87" s="328"/>
      <c r="AP87" s="328"/>
      <c r="AQ87" s="95"/>
    </row>
    <row r="88" spans="1:43" ht="13.5" thickBot="1">
      <c r="A88" s="328"/>
      <c r="B88" s="347"/>
      <c r="C88" s="328"/>
      <c r="D88" s="328"/>
      <c r="E88" s="50" t="s">
        <v>184</v>
      </c>
      <c r="F88" s="50" t="s">
        <v>185</v>
      </c>
      <c r="G88" s="50" t="s">
        <v>186</v>
      </c>
      <c r="H88" s="50" t="s">
        <v>187</v>
      </c>
      <c r="I88" s="50" t="s">
        <v>188</v>
      </c>
      <c r="J88" s="50" t="s">
        <v>189</v>
      </c>
      <c r="K88" s="50" t="s">
        <v>190</v>
      </c>
      <c r="L88" s="50" t="s">
        <v>191</v>
      </c>
      <c r="M88" s="50" t="s">
        <v>192</v>
      </c>
      <c r="N88" s="50" t="s">
        <v>193</v>
      </c>
      <c r="O88" s="50" t="s">
        <v>194</v>
      </c>
      <c r="P88" s="50" t="s">
        <v>195</v>
      </c>
      <c r="Q88" s="50" t="s">
        <v>196</v>
      </c>
      <c r="R88" s="50" t="s">
        <v>197</v>
      </c>
      <c r="S88" s="328"/>
      <c r="T88" s="328"/>
      <c r="U88" s="328"/>
      <c r="V88" s="328"/>
      <c r="W88" s="405"/>
      <c r="X88" s="363"/>
      <c r="Y88" s="363"/>
      <c r="Z88" s="95"/>
      <c r="AA88" s="2"/>
      <c r="AB88" s="3"/>
      <c r="AC88" s="3"/>
      <c r="AD88" s="186"/>
      <c r="AE88" s="95"/>
      <c r="AF88" s="95"/>
      <c r="AG88" s="328"/>
      <c r="AH88" s="328"/>
      <c r="AI88" s="328"/>
      <c r="AJ88" s="328"/>
      <c r="AK88" s="328"/>
      <c r="AL88" s="328"/>
      <c r="AM88" s="328"/>
      <c r="AN88" s="328"/>
      <c r="AO88" s="328"/>
      <c r="AP88" s="328"/>
      <c r="AQ88" s="95"/>
    </row>
    <row r="89" spans="1:43" ht="13.5" thickBot="1">
      <c r="A89" s="343"/>
      <c r="B89" s="348"/>
      <c r="C89" s="343"/>
      <c r="D89" s="343"/>
      <c r="E89" s="190"/>
      <c r="F89" s="190"/>
      <c r="G89" s="190"/>
      <c r="H89" s="190"/>
      <c r="I89" s="190"/>
      <c r="J89" s="190"/>
      <c r="K89" s="190"/>
      <c r="L89" s="190"/>
      <c r="M89" s="190"/>
      <c r="N89" s="190"/>
      <c r="O89" s="190"/>
      <c r="P89" s="190"/>
      <c r="Q89" s="190"/>
      <c r="R89" s="190"/>
      <c r="S89" s="343"/>
      <c r="T89" s="343"/>
      <c r="U89" s="343"/>
      <c r="V89" s="343"/>
      <c r="W89" s="407"/>
      <c r="X89" s="363"/>
      <c r="Y89" s="363"/>
      <c r="Z89" s="95"/>
      <c r="AA89" s="2"/>
      <c r="AB89" s="3"/>
      <c r="AC89" s="3"/>
      <c r="AD89" s="186"/>
      <c r="AE89" s="95"/>
      <c r="AF89" s="95"/>
      <c r="AG89" s="343"/>
      <c r="AH89" s="343"/>
      <c r="AI89" s="343"/>
      <c r="AJ89" s="343"/>
      <c r="AK89" s="343"/>
      <c r="AL89" s="343"/>
      <c r="AM89" s="343"/>
      <c r="AN89" s="343"/>
      <c r="AO89" s="343"/>
      <c r="AP89" s="343"/>
      <c r="AQ89" s="95"/>
    </row>
    <row r="90" spans="1:43" ht="13.5" thickBot="1">
      <c r="A90" s="360">
        <v>11</v>
      </c>
      <c r="B90" s="381" t="str">
        <f>DenStatus!C52</f>
        <v>Game Design</v>
      </c>
      <c r="C90" s="342">
        <v>4</v>
      </c>
      <c r="D90" s="342">
        <v>4</v>
      </c>
      <c r="E90" s="181">
        <v>1</v>
      </c>
      <c r="F90" s="181">
        <v>2</v>
      </c>
      <c r="G90" s="181">
        <v>3</v>
      </c>
      <c r="H90" s="181">
        <v>4</v>
      </c>
      <c r="I90" s="198"/>
      <c r="J90" s="199"/>
      <c r="K90" s="199"/>
      <c r="L90" s="199"/>
      <c r="M90" s="199"/>
      <c r="N90" s="199"/>
      <c r="O90" s="199"/>
      <c r="P90" s="199"/>
      <c r="Q90" s="199"/>
      <c r="R90" s="199"/>
      <c r="S90" s="360">
        <f>COUNTA(E91:R91)</f>
        <v>0</v>
      </c>
      <c r="T90" s="360">
        <f>IF(SUM(AG90:AJ91)&gt;=AK90,1,0)</f>
        <v>0</v>
      </c>
      <c r="U90" s="375"/>
      <c r="V90" s="375"/>
      <c r="W90" s="402" t="str">
        <f>IF(AN90&gt;1,"ERROR",IF(AN90=1,"OK",""))</f>
        <v/>
      </c>
      <c r="X90" s="362"/>
      <c r="Y90" s="362"/>
      <c r="Z90" s="95"/>
      <c r="AA90" s="2"/>
      <c r="AB90" s="3"/>
      <c r="AC90" s="3"/>
      <c r="AD90" s="186"/>
      <c r="AE90" s="95"/>
      <c r="AF90" s="95"/>
      <c r="AG90" s="360">
        <f>IF(COUNTA(E91:H91)&gt;=4,1,0)</f>
        <v>0</v>
      </c>
      <c r="AH90" s="360"/>
      <c r="AI90" s="360"/>
      <c r="AJ90" s="360"/>
      <c r="AK90" s="360">
        <v>1</v>
      </c>
      <c r="AL90" s="360">
        <f>COUNTA(X90)</f>
        <v>0</v>
      </c>
      <c r="AM90" s="360">
        <f>COUNTA(Y90)</f>
        <v>0</v>
      </c>
      <c r="AN90" s="360">
        <f>SUM(AL90:AM91)</f>
        <v>0</v>
      </c>
      <c r="AO90" s="360">
        <f>IF(AN90&gt;1,0,IF(T90+AL90=2,1,0))</f>
        <v>0</v>
      </c>
      <c r="AP90" s="360">
        <f>IF(AN90&gt;1,0,IF(T90+AM90=2,1,0))</f>
        <v>0</v>
      </c>
      <c r="AQ90" s="95"/>
    </row>
    <row r="91" spans="1:43" ht="13.5" thickBot="1">
      <c r="A91" s="394"/>
      <c r="B91" s="396"/>
      <c r="C91" s="394"/>
      <c r="D91" s="394"/>
      <c r="E91" s="179"/>
      <c r="F91" s="179"/>
      <c r="G91" s="179"/>
      <c r="H91" s="179"/>
      <c r="I91" s="196"/>
      <c r="J91" s="197"/>
      <c r="K91" s="197"/>
      <c r="L91" s="197"/>
      <c r="M91" s="197"/>
      <c r="N91" s="197"/>
      <c r="O91" s="197"/>
      <c r="P91" s="197"/>
      <c r="Q91" s="197"/>
      <c r="R91" s="197"/>
      <c r="S91" s="394"/>
      <c r="T91" s="394"/>
      <c r="U91" s="376"/>
      <c r="V91" s="376"/>
      <c r="W91" s="403"/>
      <c r="X91" s="368"/>
      <c r="Y91" s="363"/>
      <c r="Z91" s="95"/>
      <c r="AA91" s="2"/>
      <c r="AB91" s="3"/>
      <c r="AC91" s="3"/>
      <c r="AD91" s="186"/>
      <c r="AE91" s="95"/>
      <c r="AF91" s="95"/>
      <c r="AG91" s="343"/>
      <c r="AH91" s="343"/>
      <c r="AI91" s="343"/>
      <c r="AJ91" s="343"/>
      <c r="AK91" s="343"/>
      <c r="AL91" s="343"/>
      <c r="AM91" s="343"/>
      <c r="AN91" s="343"/>
      <c r="AO91" s="343"/>
      <c r="AP91" s="343"/>
      <c r="AQ91" s="95"/>
    </row>
    <row r="92" spans="1:43" ht="13.5" thickBot="1">
      <c r="A92" s="360">
        <v>12</v>
      </c>
      <c r="B92" s="381" t="str">
        <f>DenStatus!C53</f>
        <v>Into the Wild</v>
      </c>
      <c r="C92" s="399" t="s">
        <v>326</v>
      </c>
      <c r="D92" s="342">
        <v>12</v>
      </c>
      <c r="E92" s="181">
        <v>1</v>
      </c>
      <c r="F92" s="181">
        <v>2</v>
      </c>
      <c r="G92" s="181">
        <v>3</v>
      </c>
      <c r="H92" s="181">
        <v>4</v>
      </c>
      <c r="I92" s="181">
        <v>5</v>
      </c>
      <c r="J92" s="181">
        <v>6</v>
      </c>
      <c r="K92" s="182" t="s">
        <v>166</v>
      </c>
      <c r="L92" s="182" t="s">
        <v>167</v>
      </c>
      <c r="M92" s="182" t="s">
        <v>168</v>
      </c>
      <c r="N92" s="181">
        <v>8</v>
      </c>
      <c r="O92" s="182" t="s">
        <v>198</v>
      </c>
      <c r="P92" s="182" t="s">
        <v>199</v>
      </c>
      <c r="Q92" s="198"/>
      <c r="R92" s="199"/>
      <c r="S92" s="360">
        <f>COUNTA(E93:R93)</f>
        <v>0</v>
      </c>
      <c r="T92" s="360">
        <f>IF(SUM(AG92:AJ93)&gt;=AK92,1,0)</f>
        <v>0</v>
      </c>
      <c r="U92" s="375"/>
      <c r="V92" s="375"/>
      <c r="W92" s="402" t="str">
        <f>IF(AN92&gt;1,"ERROR",IF(AN92=1,"OK",""))</f>
        <v/>
      </c>
      <c r="X92" s="362"/>
      <c r="Y92" s="362"/>
      <c r="Z92" s="95"/>
      <c r="AA92" s="32"/>
      <c r="AB92" s="3"/>
      <c r="AC92" s="3"/>
      <c r="AD92" s="186"/>
      <c r="AE92" s="95"/>
      <c r="AF92" s="95"/>
      <c r="AG92" s="360">
        <f>COUNTA(E93:J93)</f>
        <v>0</v>
      </c>
      <c r="AH92" s="360">
        <f>IF(COUNTA(K93:M93)&gt;=2,1,0)</f>
        <v>0</v>
      </c>
      <c r="AI92" s="360">
        <f>COUNTA(N93)</f>
        <v>0</v>
      </c>
      <c r="AJ92" s="360">
        <f>IF(COUNTA(O93:P93)&gt;=1,1,0)</f>
        <v>0</v>
      </c>
      <c r="AK92" s="360">
        <v>6</v>
      </c>
      <c r="AL92" s="360">
        <f>COUNTA(X92)</f>
        <v>0</v>
      </c>
      <c r="AM92" s="360">
        <f>COUNTA(Y92)</f>
        <v>0</v>
      </c>
      <c r="AN92" s="360">
        <f>SUM(AL92:AM93)</f>
        <v>0</v>
      </c>
      <c r="AO92" s="360">
        <f>IF(AN92&gt;1,0,IF(T92+AL92=2,1,0))</f>
        <v>0</v>
      </c>
      <c r="AP92" s="360">
        <f>IF(AN92&gt;1,0,IF(T92+AM92=2,1,0))</f>
        <v>0</v>
      </c>
      <c r="AQ92" s="95"/>
    </row>
    <row r="93" spans="1:43" ht="13.5" thickBot="1">
      <c r="A93" s="394"/>
      <c r="B93" s="396"/>
      <c r="C93" s="394"/>
      <c r="D93" s="394"/>
      <c r="E93" s="179"/>
      <c r="F93" s="179"/>
      <c r="G93" s="179"/>
      <c r="H93" s="179"/>
      <c r="I93" s="179"/>
      <c r="J93" s="179"/>
      <c r="K93" s="179"/>
      <c r="L93" s="179"/>
      <c r="M93" s="179"/>
      <c r="N93" s="179"/>
      <c r="O93" s="179"/>
      <c r="P93" s="179"/>
      <c r="Q93" s="196"/>
      <c r="R93" s="197"/>
      <c r="S93" s="394"/>
      <c r="T93" s="394"/>
      <c r="U93" s="376"/>
      <c r="V93" s="376"/>
      <c r="W93" s="403"/>
      <c r="X93" s="368"/>
      <c r="Y93" s="363"/>
      <c r="Z93" s="95"/>
      <c r="AA93" s="32"/>
      <c r="AB93" s="3"/>
      <c r="AC93" s="3"/>
      <c r="AD93" s="186"/>
      <c r="AE93" s="95"/>
      <c r="AF93" s="95"/>
      <c r="AG93" s="343"/>
      <c r="AH93" s="343"/>
      <c r="AI93" s="343"/>
      <c r="AJ93" s="343"/>
      <c r="AK93" s="343"/>
      <c r="AL93" s="343"/>
      <c r="AM93" s="343"/>
      <c r="AN93" s="343"/>
      <c r="AO93" s="343"/>
      <c r="AP93" s="343"/>
      <c r="AQ93" s="95"/>
    </row>
    <row r="94" spans="1:43" ht="13.5" thickBot="1">
      <c r="A94" s="360">
        <v>13</v>
      </c>
      <c r="B94" s="381" t="str">
        <f>DenStatus!C54</f>
        <v>Into the Woods</v>
      </c>
      <c r="C94" s="342">
        <v>5</v>
      </c>
      <c r="D94" s="342">
        <v>7</v>
      </c>
      <c r="E94" s="189">
        <v>1</v>
      </c>
      <c r="F94" s="189">
        <v>2</v>
      </c>
      <c r="G94" s="189">
        <v>3</v>
      </c>
      <c r="H94" s="189">
        <v>4</v>
      </c>
      <c r="I94" s="189">
        <v>5</v>
      </c>
      <c r="J94" s="189">
        <v>6</v>
      </c>
      <c r="K94" s="189">
        <v>7</v>
      </c>
      <c r="L94" s="198"/>
      <c r="M94" s="199"/>
      <c r="N94" s="199"/>
      <c r="O94" s="199"/>
      <c r="P94" s="199"/>
      <c r="Q94" s="199"/>
      <c r="R94" s="199"/>
      <c r="S94" s="360">
        <f>COUNTA(E95:R95)</f>
        <v>0</v>
      </c>
      <c r="T94" s="360">
        <f>IF(SUM(AG94:AJ95)&gt;=AK94,1,0)</f>
        <v>0</v>
      </c>
      <c r="U94" s="375"/>
      <c r="V94" s="375"/>
      <c r="W94" s="402" t="str">
        <f>IF(AN94&gt;1,"ERROR",IF(AN94=1,"OK",""))</f>
        <v/>
      </c>
      <c r="X94" s="362"/>
      <c r="Y94" s="362"/>
      <c r="Z94" s="95"/>
      <c r="AA94" s="2"/>
      <c r="AB94" s="3"/>
      <c r="AC94" s="3"/>
      <c r="AD94" s="186"/>
      <c r="AE94" s="95"/>
      <c r="AF94" s="95"/>
      <c r="AG94" s="360">
        <f>IF(COUNTA(E95:H95)&gt;=4,1,0)</f>
        <v>0</v>
      </c>
      <c r="AH94" s="360">
        <f>IF(COUNTA(I95:K95)&gt;=1,1,0)</f>
        <v>0</v>
      </c>
      <c r="AI94" s="360"/>
      <c r="AJ94" s="360"/>
      <c r="AK94" s="360">
        <v>2</v>
      </c>
      <c r="AL94" s="360">
        <f>COUNTA(X94)</f>
        <v>0</v>
      </c>
      <c r="AM94" s="360">
        <f>COUNTA(Y94)</f>
        <v>0</v>
      </c>
      <c r="AN94" s="360">
        <f>SUM(AL94:AM95)</f>
        <v>0</v>
      </c>
      <c r="AO94" s="360">
        <f>IF(AN94&gt;1,0,IF(T94+AL94=2,1,0))</f>
        <v>0</v>
      </c>
      <c r="AP94" s="360">
        <f>IF(AN94&gt;1,0,IF(T94+AM94=2,1,0))</f>
        <v>0</v>
      </c>
      <c r="AQ94" s="95"/>
    </row>
    <row r="95" spans="1:43" ht="13.5" thickBot="1">
      <c r="A95" s="394"/>
      <c r="B95" s="396"/>
      <c r="C95" s="394"/>
      <c r="D95" s="394"/>
      <c r="E95" s="179"/>
      <c r="F95" s="179"/>
      <c r="G95" s="179"/>
      <c r="H95" s="179"/>
      <c r="I95" s="179"/>
      <c r="J95" s="179"/>
      <c r="K95" s="179"/>
      <c r="L95" s="196"/>
      <c r="M95" s="197"/>
      <c r="N95" s="197"/>
      <c r="O95" s="197"/>
      <c r="P95" s="197"/>
      <c r="Q95" s="197"/>
      <c r="R95" s="197"/>
      <c r="S95" s="394"/>
      <c r="T95" s="394"/>
      <c r="U95" s="376"/>
      <c r="V95" s="376"/>
      <c r="W95" s="403"/>
      <c r="X95" s="368"/>
      <c r="Y95" s="363"/>
      <c r="Z95" s="95"/>
      <c r="AA95" s="2"/>
      <c r="AB95" s="3"/>
      <c r="AC95" s="3"/>
      <c r="AD95" s="186"/>
      <c r="AE95" s="95"/>
      <c r="AF95" s="95"/>
      <c r="AG95" s="343"/>
      <c r="AH95" s="343"/>
      <c r="AI95" s="343"/>
      <c r="AJ95" s="343"/>
      <c r="AK95" s="343"/>
      <c r="AL95" s="343"/>
      <c r="AM95" s="343"/>
      <c r="AN95" s="343"/>
      <c r="AO95" s="343"/>
      <c r="AP95" s="343"/>
      <c r="AQ95" s="95"/>
    </row>
    <row r="96" spans="1:43" ht="13.5" customHeight="1" thickBot="1">
      <c r="A96" s="360">
        <v>14</v>
      </c>
      <c r="B96" s="398" t="str">
        <f>DenStatus!C55</f>
        <v>Looking Back, Looking Forward</v>
      </c>
      <c r="C96" s="342">
        <v>3</v>
      </c>
      <c r="D96" s="342">
        <v>3</v>
      </c>
      <c r="E96" s="189">
        <v>1</v>
      </c>
      <c r="F96" s="189">
        <v>2</v>
      </c>
      <c r="G96" s="189">
        <v>3</v>
      </c>
      <c r="H96" s="198"/>
      <c r="I96" s="199"/>
      <c r="J96" s="199"/>
      <c r="K96" s="199"/>
      <c r="L96" s="199"/>
      <c r="M96" s="199"/>
      <c r="N96" s="199"/>
      <c r="O96" s="199"/>
      <c r="P96" s="199"/>
      <c r="Q96" s="199"/>
      <c r="R96" s="199"/>
      <c r="S96" s="360">
        <f>COUNTA(E97:R97)</f>
        <v>0</v>
      </c>
      <c r="T96" s="360">
        <f>IF(SUM(AG96:AJ97)&gt;=AK96,1,0)</f>
        <v>0</v>
      </c>
      <c r="U96" s="375"/>
      <c r="V96" s="375"/>
      <c r="W96" s="402" t="str">
        <f>IF(AN96&gt;1,"ERROR",IF(AN96=1,"OK",""))</f>
        <v/>
      </c>
      <c r="X96" s="362"/>
      <c r="Y96" s="362"/>
      <c r="Z96" s="95"/>
      <c r="AA96" s="2"/>
      <c r="AB96" s="3"/>
      <c r="AC96" s="3"/>
      <c r="AD96" s="186"/>
      <c r="AE96" s="95"/>
      <c r="AF96" s="95"/>
      <c r="AG96" s="360">
        <f>IF(COUNTA(E97:G97)&gt;=1,1,0)</f>
        <v>0</v>
      </c>
      <c r="AH96" s="360"/>
      <c r="AI96" s="360"/>
      <c r="AJ96" s="360"/>
      <c r="AK96" s="360">
        <v>1</v>
      </c>
      <c r="AL96" s="360">
        <f>COUNTA(X96)</f>
        <v>0</v>
      </c>
      <c r="AM96" s="360">
        <f>COUNTA(Y96)</f>
        <v>0</v>
      </c>
      <c r="AN96" s="360">
        <f>SUM(AL96:AM97)</f>
        <v>0</v>
      </c>
      <c r="AO96" s="360">
        <f>IF(AN96&gt;1,0,IF(T96+AL96=2,1,0))</f>
        <v>0</v>
      </c>
      <c r="AP96" s="360">
        <f>IF(AN96&gt;1,0,IF(T96+AM96=2,1,0))</f>
        <v>0</v>
      </c>
      <c r="AQ96" s="95"/>
    </row>
    <row r="97" spans="1:43" ht="13.5" thickBot="1">
      <c r="A97" s="343"/>
      <c r="B97" s="348"/>
      <c r="C97" s="343"/>
      <c r="D97" s="343"/>
      <c r="E97" s="183"/>
      <c r="F97" s="183"/>
      <c r="G97" s="183"/>
      <c r="H97" s="204"/>
      <c r="I97" s="205"/>
      <c r="J97" s="205"/>
      <c r="K97" s="205"/>
      <c r="L97" s="205"/>
      <c r="M97" s="205"/>
      <c r="N97" s="205"/>
      <c r="O97" s="205"/>
      <c r="P97" s="205"/>
      <c r="Q97" s="205"/>
      <c r="R97" s="205"/>
      <c r="S97" s="343"/>
      <c r="T97" s="394"/>
      <c r="U97" s="376"/>
      <c r="V97" s="376"/>
      <c r="W97" s="403"/>
      <c r="X97" s="368"/>
      <c r="Y97" s="363"/>
      <c r="Z97" s="95"/>
      <c r="AA97" s="2"/>
      <c r="AB97" s="3"/>
      <c r="AC97" s="3"/>
      <c r="AD97" s="186"/>
      <c r="AE97" s="95"/>
      <c r="AF97" s="95"/>
      <c r="AG97" s="343"/>
      <c r="AH97" s="343"/>
      <c r="AI97" s="343"/>
      <c r="AJ97" s="343"/>
      <c r="AK97" s="343"/>
      <c r="AL97" s="343"/>
      <c r="AM97" s="343"/>
      <c r="AN97" s="343"/>
      <c r="AO97" s="343"/>
      <c r="AP97" s="343"/>
      <c r="AQ97" s="95"/>
    </row>
    <row r="98" spans="1:43" ht="13.5" thickBot="1">
      <c r="A98" s="360">
        <v>15</v>
      </c>
      <c r="B98" s="381" t="str">
        <f>DenStatus!C56</f>
        <v>Maestro!</v>
      </c>
      <c r="C98" s="342">
        <v>4</v>
      </c>
      <c r="D98" s="342">
        <v>10</v>
      </c>
      <c r="E98" s="293" t="s">
        <v>169</v>
      </c>
      <c r="F98" s="293" t="s">
        <v>170</v>
      </c>
      <c r="G98" s="293" t="s">
        <v>150</v>
      </c>
      <c r="H98" s="293" t="s">
        <v>151</v>
      </c>
      <c r="I98" s="293" t="s">
        <v>152</v>
      </c>
      <c r="J98" s="293" t="s">
        <v>153</v>
      </c>
      <c r="K98" s="293" t="s">
        <v>172</v>
      </c>
      <c r="L98" s="293" t="s">
        <v>173</v>
      </c>
      <c r="M98" s="293" t="s">
        <v>174</v>
      </c>
      <c r="N98" s="293" t="s">
        <v>175</v>
      </c>
      <c r="O98" s="296"/>
      <c r="P98" s="207"/>
      <c r="Q98" s="207"/>
      <c r="R98" s="207"/>
      <c r="S98" s="360">
        <f>COUNTA(E99:R99)</f>
        <v>0</v>
      </c>
      <c r="T98" s="360">
        <f>IF(SUM(AG98:AJ99)&gt;=AK98,1,0)</f>
        <v>0</v>
      </c>
      <c r="U98" s="375"/>
      <c r="V98" s="375"/>
      <c r="W98" s="402" t="str">
        <f>IF(AN98&gt;1,"ERROR",IF(AN98=1,"OK",""))</f>
        <v/>
      </c>
      <c r="X98" s="362"/>
      <c r="Y98" s="362"/>
      <c r="Z98" s="95"/>
      <c r="AA98" s="2"/>
      <c r="AB98" s="3"/>
      <c r="AC98" s="3"/>
      <c r="AD98" s="186"/>
      <c r="AE98" s="95"/>
      <c r="AF98" s="95"/>
      <c r="AG98" s="360">
        <f>IF(COUNTA(E99:F99)&gt;=1,1,0)</f>
        <v>0</v>
      </c>
      <c r="AH98" s="360">
        <f>IF(COUNTA(G99:N99)&gt;=2,1,0)</f>
        <v>0</v>
      </c>
      <c r="AI98" s="360"/>
      <c r="AJ98" s="360"/>
      <c r="AK98" s="360">
        <v>2</v>
      </c>
      <c r="AL98" s="360">
        <f>COUNTA(X98)</f>
        <v>0</v>
      </c>
      <c r="AM98" s="360">
        <f>COUNTA(Y98)</f>
        <v>0</v>
      </c>
      <c r="AN98" s="360">
        <f>SUM(AL98:AM99)</f>
        <v>0</v>
      </c>
      <c r="AO98" s="360">
        <f>IF(AN98&gt;1,0,IF(T98+AL98=2,1,0))</f>
        <v>0</v>
      </c>
      <c r="AP98" s="360">
        <f>IF(AN98&gt;1,0,IF(T98+AM98=2,1,0))</f>
        <v>0</v>
      </c>
      <c r="AQ98" s="95"/>
    </row>
    <row r="99" spans="1:43" ht="13.5" thickBot="1">
      <c r="A99" s="343"/>
      <c r="B99" s="348"/>
      <c r="C99" s="343"/>
      <c r="D99" s="343"/>
      <c r="E99" s="179"/>
      <c r="F99" s="179"/>
      <c r="G99" s="179"/>
      <c r="H99" s="179"/>
      <c r="I99" s="179"/>
      <c r="J99" s="179"/>
      <c r="K99" s="179"/>
      <c r="L99" s="179"/>
      <c r="M99" s="179"/>
      <c r="N99" s="179"/>
      <c r="O99" s="196"/>
      <c r="P99" s="197"/>
      <c r="Q99" s="197"/>
      <c r="R99" s="197"/>
      <c r="S99" s="343"/>
      <c r="T99" s="394"/>
      <c r="U99" s="376"/>
      <c r="V99" s="376"/>
      <c r="W99" s="403"/>
      <c r="X99" s="368"/>
      <c r="Y99" s="363"/>
      <c r="Z99" s="95"/>
      <c r="AA99" s="2"/>
      <c r="AB99" s="3"/>
      <c r="AC99" s="3"/>
      <c r="AD99" s="186"/>
      <c r="AE99" s="95"/>
      <c r="AF99" s="95"/>
      <c r="AG99" s="343"/>
      <c r="AH99" s="343"/>
      <c r="AI99" s="343"/>
      <c r="AJ99" s="343"/>
      <c r="AK99" s="343"/>
      <c r="AL99" s="343"/>
      <c r="AM99" s="343"/>
      <c r="AN99" s="343"/>
      <c r="AO99" s="343"/>
      <c r="AP99" s="343"/>
      <c r="AQ99" s="95"/>
    </row>
    <row r="100" spans="1:43" ht="13.5" thickBot="1">
      <c r="A100" s="360">
        <v>16</v>
      </c>
      <c r="B100" s="381" t="str">
        <f>DenStatus!C57</f>
        <v>Moviemaking</v>
      </c>
      <c r="C100" s="342">
        <v>3</v>
      </c>
      <c r="D100" s="342">
        <v>3</v>
      </c>
      <c r="E100" s="189">
        <v>1</v>
      </c>
      <c r="F100" s="189">
        <v>2</v>
      </c>
      <c r="G100" s="189">
        <v>3</v>
      </c>
      <c r="H100" s="198"/>
      <c r="I100" s="199"/>
      <c r="J100" s="199"/>
      <c r="K100" s="199"/>
      <c r="L100" s="199"/>
      <c r="M100" s="199"/>
      <c r="N100" s="199"/>
      <c r="O100" s="199"/>
      <c r="P100" s="199"/>
      <c r="Q100" s="199"/>
      <c r="R100" s="199"/>
      <c r="S100" s="360">
        <f>COUNTA(E101:R101)</f>
        <v>0</v>
      </c>
      <c r="T100" s="360">
        <f>IF(SUM(AG100:AJ101)&gt;=AK100,1,0)</f>
        <v>0</v>
      </c>
      <c r="U100" s="375"/>
      <c r="V100" s="375"/>
      <c r="W100" s="402" t="str">
        <f>IF(AN100&gt;1,"ERROR",IF(AN100=1,"OK",""))</f>
        <v/>
      </c>
      <c r="X100" s="362"/>
      <c r="Y100" s="362"/>
      <c r="Z100" s="95"/>
      <c r="AA100" s="2"/>
      <c r="AB100" s="3"/>
      <c r="AC100" s="3"/>
      <c r="AD100" s="186"/>
      <c r="AE100" s="95"/>
      <c r="AF100" s="95"/>
      <c r="AG100" s="360">
        <f>IF(COUNTA(E101:G101)&gt;=3,1,0)</f>
        <v>0</v>
      </c>
      <c r="AH100" s="360"/>
      <c r="AI100" s="360"/>
      <c r="AJ100" s="360"/>
      <c r="AK100" s="360">
        <v>1</v>
      </c>
      <c r="AL100" s="360">
        <f>COUNTA(X100)</f>
        <v>0</v>
      </c>
      <c r="AM100" s="360">
        <f>COUNTA(Y100)</f>
        <v>0</v>
      </c>
      <c r="AN100" s="360">
        <f>SUM(AL100:AM101)</f>
        <v>0</v>
      </c>
      <c r="AO100" s="360">
        <f>IF(AN100&gt;1,0,IF(T100+AL100=2,1,0))</f>
        <v>0</v>
      </c>
      <c r="AP100" s="360">
        <f>IF(AN100&gt;1,0,IF(T100+AM100=2,1,0))</f>
        <v>0</v>
      </c>
      <c r="AQ100" s="95"/>
    </row>
    <row r="101" spans="1:43" ht="13.5" thickBot="1">
      <c r="A101" s="394"/>
      <c r="B101" s="396"/>
      <c r="C101" s="394"/>
      <c r="D101" s="394"/>
      <c r="E101" s="179"/>
      <c r="F101" s="179"/>
      <c r="G101" s="179"/>
      <c r="H101" s="196"/>
      <c r="I101" s="197"/>
      <c r="J101" s="197"/>
      <c r="K101" s="197"/>
      <c r="L101" s="197"/>
      <c r="M101" s="197"/>
      <c r="N101" s="197"/>
      <c r="O101" s="197"/>
      <c r="P101" s="197"/>
      <c r="Q101" s="197"/>
      <c r="R101" s="197"/>
      <c r="S101" s="394"/>
      <c r="T101" s="394"/>
      <c r="U101" s="376"/>
      <c r="V101" s="376"/>
      <c r="W101" s="403"/>
      <c r="X101" s="368"/>
      <c r="Y101" s="363"/>
      <c r="Z101" s="95"/>
      <c r="AA101" s="2"/>
      <c r="AB101" s="3"/>
      <c r="AC101" s="3"/>
      <c r="AD101" s="186"/>
      <c r="AE101" s="95"/>
      <c r="AF101" s="95"/>
      <c r="AG101" s="343"/>
      <c r="AH101" s="343"/>
      <c r="AI101" s="343"/>
      <c r="AJ101" s="343"/>
      <c r="AK101" s="343"/>
      <c r="AL101" s="343"/>
      <c r="AM101" s="343"/>
      <c r="AN101" s="343"/>
      <c r="AO101" s="343"/>
      <c r="AP101" s="343"/>
      <c r="AQ101" s="95"/>
    </row>
    <row r="102" spans="1:43" ht="13.5" thickBot="1">
      <c r="A102" s="360">
        <v>17</v>
      </c>
      <c r="B102" s="381" t="str">
        <f>DenStatus!C58</f>
        <v>Project Family</v>
      </c>
      <c r="C102" s="342">
        <v>6</v>
      </c>
      <c r="D102" s="342">
        <v>9</v>
      </c>
      <c r="E102" s="189">
        <v>1</v>
      </c>
      <c r="F102" s="194" t="s">
        <v>150</v>
      </c>
      <c r="G102" s="194" t="s">
        <v>151</v>
      </c>
      <c r="H102" s="194" t="s">
        <v>152</v>
      </c>
      <c r="I102" s="194">
        <v>3</v>
      </c>
      <c r="J102" s="194">
        <v>4</v>
      </c>
      <c r="K102" s="194">
        <v>5</v>
      </c>
      <c r="L102" s="194" t="s">
        <v>176</v>
      </c>
      <c r="M102" s="194" t="s">
        <v>177</v>
      </c>
      <c r="N102" s="198"/>
      <c r="O102" s="199"/>
      <c r="P102" s="199"/>
      <c r="Q102" s="199"/>
      <c r="R102" s="199"/>
      <c r="S102" s="360">
        <f>COUNTA(E103:R103)</f>
        <v>0</v>
      </c>
      <c r="T102" s="360">
        <f>IF(SUM(AG102:AJ103)&gt;=AK102,1,0)</f>
        <v>0</v>
      </c>
      <c r="U102" s="375"/>
      <c r="V102" s="375"/>
      <c r="W102" s="402" t="str">
        <f>IF(AN102&gt;1,"ERROR",IF(AN102=1,"OK",""))</f>
        <v/>
      </c>
      <c r="X102" s="362"/>
      <c r="Y102" s="362"/>
      <c r="Z102" s="95"/>
      <c r="AA102" s="32"/>
      <c r="AB102" s="3"/>
      <c r="AC102" s="3"/>
      <c r="AD102" s="186"/>
      <c r="AE102" s="95"/>
      <c r="AF102" s="95"/>
      <c r="AG102" s="360">
        <f>IF(COUNTA(E103)&gt;=1,1,0)</f>
        <v>0</v>
      </c>
      <c r="AH102" s="360">
        <f>IF(COUNTA(F103:H103)&gt;=1,1,0)</f>
        <v>0</v>
      </c>
      <c r="AI102" s="360">
        <f>IF(COUNTA(I103:K103)&gt;=3,1,0)</f>
        <v>0</v>
      </c>
      <c r="AJ102" s="360">
        <f>IF(COUNTA(L103:M103)&gt;=1,1,0)</f>
        <v>0</v>
      </c>
      <c r="AK102" s="360">
        <v>4</v>
      </c>
      <c r="AL102" s="360">
        <f>COUNTA(X102)</f>
        <v>0</v>
      </c>
      <c r="AM102" s="360">
        <f>COUNTA(Y102)</f>
        <v>0</v>
      </c>
      <c r="AN102" s="360">
        <f>SUM(AL102:AM103)</f>
        <v>0</v>
      </c>
      <c r="AO102" s="360">
        <f>IF(AN102&gt;1,0,IF(T102+AL102=2,1,0))</f>
        <v>0</v>
      </c>
      <c r="AP102" s="360">
        <f>IF(AN102&gt;1,0,IF(T102+AM102=2,1,0))</f>
        <v>0</v>
      </c>
      <c r="AQ102" s="95"/>
    </row>
    <row r="103" spans="1:43" ht="13.5" thickBot="1">
      <c r="A103" s="394"/>
      <c r="B103" s="396"/>
      <c r="C103" s="394"/>
      <c r="D103" s="394"/>
      <c r="E103" s="179"/>
      <c r="F103" s="179"/>
      <c r="G103" s="179"/>
      <c r="H103" s="179"/>
      <c r="I103" s="179"/>
      <c r="J103" s="179"/>
      <c r="K103" s="179"/>
      <c r="L103" s="179"/>
      <c r="M103" s="179"/>
      <c r="N103" s="196"/>
      <c r="O103" s="197"/>
      <c r="P103" s="197"/>
      <c r="Q103" s="197"/>
      <c r="R103" s="197"/>
      <c r="S103" s="394"/>
      <c r="T103" s="394"/>
      <c r="U103" s="376"/>
      <c r="V103" s="376"/>
      <c r="W103" s="403"/>
      <c r="X103" s="368"/>
      <c r="Y103" s="363"/>
      <c r="Z103" s="95"/>
      <c r="AA103" s="32"/>
      <c r="AB103" s="3"/>
      <c r="AC103" s="3"/>
      <c r="AD103" s="186"/>
      <c r="AE103" s="95"/>
      <c r="AF103" s="95"/>
      <c r="AG103" s="343"/>
      <c r="AH103" s="343"/>
      <c r="AI103" s="343"/>
      <c r="AJ103" s="343"/>
      <c r="AK103" s="343"/>
      <c r="AL103" s="343"/>
      <c r="AM103" s="343"/>
      <c r="AN103" s="343"/>
      <c r="AO103" s="343"/>
      <c r="AP103" s="343"/>
      <c r="AQ103" s="95"/>
    </row>
    <row r="104" spans="1:43" ht="13.5" thickBot="1">
      <c r="A104" s="360">
        <v>18</v>
      </c>
      <c r="B104" s="381" t="str">
        <f>DenStatus!C59</f>
        <v>Sportsman</v>
      </c>
      <c r="C104" s="342">
        <v>5</v>
      </c>
      <c r="D104" s="342">
        <v>5</v>
      </c>
      <c r="E104" s="189">
        <v>1</v>
      </c>
      <c r="F104" s="189">
        <v>2</v>
      </c>
      <c r="G104" s="194" t="s">
        <v>154</v>
      </c>
      <c r="H104" s="194" t="s">
        <v>155</v>
      </c>
      <c r="I104" s="194" t="s">
        <v>156</v>
      </c>
      <c r="J104" s="198"/>
      <c r="K104" s="199"/>
      <c r="L104" s="199"/>
      <c r="M104" s="199"/>
      <c r="N104" s="199"/>
      <c r="O104" s="199"/>
      <c r="P104" s="199"/>
      <c r="Q104" s="199"/>
      <c r="R104" s="199"/>
      <c r="S104" s="360">
        <f>COUNTA(E105:R105)</f>
        <v>0</v>
      </c>
      <c r="T104" s="360">
        <f>IF(SUM(AG104:AJ105)&gt;=AK104,1,0)</f>
        <v>0</v>
      </c>
      <c r="U104" s="375"/>
      <c r="V104" s="375"/>
      <c r="W104" s="402" t="str">
        <f>IF(AN104&gt;1,"ERROR",IF(AN104=1,"OK",""))</f>
        <v/>
      </c>
      <c r="X104" s="362"/>
      <c r="Y104" s="362"/>
      <c r="Z104" s="95"/>
      <c r="AA104" s="2"/>
      <c r="AB104" s="3"/>
      <c r="AC104" s="3"/>
      <c r="AD104" s="186"/>
      <c r="AE104" s="95"/>
      <c r="AF104" s="95"/>
      <c r="AG104" s="360">
        <f>IF(COUNTA(E105:I105)&gt;=5,1,0)</f>
        <v>0</v>
      </c>
      <c r="AH104" s="360"/>
      <c r="AI104" s="360"/>
      <c r="AJ104" s="360"/>
      <c r="AK104" s="360">
        <v>1</v>
      </c>
      <c r="AL104" s="360">
        <f>COUNTA(X104)</f>
        <v>0</v>
      </c>
      <c r="AM104" s="360">
        <f>COUNTA(Y104)</f>
        <v>0</v>
      </c>
      <c r="AN104" s="360">
        <f>SUM(AL104:AM105)</f>
        <v>0</v>
      </c>
      <c r="AO104" s="360">
        <f>IF(AN104&gt;1,0,IF(T104+AL104=2,1,0))</f>
        <v>0</v>
      </c>
      <c r="AP104" s="360">
        <f>IF(AN104&gt;1,0,IF(T104+AM104=2,1,0))</f>
        <v>0</v>
      </c>
      <c r="AQ104" s="95"/>
    </row>
    <row r="105" spans="1:43" ht="13.5" thickBot="1">
      <c r="A105" s="394"/>
      <c r="B105" s="396"/>
      <c r="C105" s="394"/>
      <c r="D105" s="343"/>
      <c r="E105" s="179"/>
      <c r="F105" s="179"/>
      <c r="G105" s="179"/>
      <c r="H105" s="179"/>
      <c r="I105" s="179"/>
      <c r="J105" s="196"/>
      <c r="K105" s="197"/>
      <c r="L105" s="197"/>
      <c r="M105" s="197"/>
      <c r="N105" s="197"/>
      <c r="O105" s="197"/>
      <c r="P105" s="197"/>
      <c r="Q105" s="197"/>
      <c r="R105" s="197"/>
      <c r="S105" s="343"/>
      <c r="T105" s="343"/>
      <c r="U105" s="376"/>
      <c r="V105" s="376"/>
      <c r="W105" s="403"/>
      <c r="X105" s="368"/>
      <c r="Y105" s="363"/>
      <c r="Z105" s="95"/>
      <c r="AA105" s="4"/>
      <c r="AB105" s="3"/>
      <c r="AC105" s="3"/>
      <c r="AD105" s="186"/>
      <c r="AE105" s="95"/>
      <c r="AF105" s="95"/>
      <c r="AG105" s="343"/>
      <c r="AH105" s="343"/>
      <c r="AI105" s="343"/>
      <c r="AJ105" s="343"/>
      <c r="AK105" s="343"/>
      <c r="AL105" s="343"/>
      <c r="AM105" s="343"/>
      <c r="AN105" s="343"/>
      <c r="AO105" s="343"/>
      <c r="AP105" s="343"/>
      <c r="AQ105" s="95"/>
    </row>
    <row r="106" spans="1:43">
      <c r="A106" s="184"/>
      <c r="B106" s="262" t="s">
        <v>282</v>
      </c>
      <c r="C106" s="149">
        <f>IF(SUM(AO68:AO105)&gt;=1,"X",0)</f>
        <v>0</v>
      </c>
      <c r="D106" s="223" t="s">
        <v>284</v>
      </c>
      <c r="E106" s="145"/>
      <c r="F106" s="145"/>
      <c r="G106" s="145"/>
      <c r="H106" s="145"/>
      <c r="I106" s="145"/>
      <c r="J106" s="145"/>
      <c r="K106" s="145"/>
      <c r="L106" s="145"/>
      <c r="M106" s="145"/>
      <c r="N106" s="145"/>
      <c r="O106" s="145"/>
      <c r="P106" s="145"/>
      <c r="Q106" s="145"/>
      <c r="R106" s="145"/>
      <c r="S106" s="95"/>
      <c r="T106" s="95"/>
      <c r="U106" s="178"/>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row>
    <row r="107" spans="1:43">
      <c r="A107" s="138"/>
      <c r="B107" s="153" t="s">
        <v>283</v>
      </c>
      <c r="C107" s="149">
        <f>IF(SUM(AP68:AP105)&gt;=1,"X",0)</f>
        <v>0</v>
      </c>
      <c r="D107" s="223" t="s">
        <v>284</v>
      </c>
      <c r="E107" s="145"/>
      <c r="F107" s="145"/>
      <c r="G107" s="145"/>
      <c r="H107" s="145"/>
      <c r="I107" s="145"/>
      <c r="J107" s="145"/>
      <c r="K107" s="145"/>
      <c r="L107" s="145"/>
      <c r="M107" s="145"/>
      <c r="N107" s="145"/>
      <c r="O107" s="145"/>
      <c r="P107" s="145"/>
      <c r="Q107" s="145"/>
      <c r="R107" s="145"/>
      <c r="S107" s="95"/>
      <c r="T107" s="95"/>
      <c r="U107" s="178"/>
      <c r="V107" s="95"/>
      <c r="W107" s="95"/>
      <c r="X107" s="95"/>
      <c r="Y107" s="95"/>
      <c r="Z107" s="95"/>
      <c r="AA107" s="95"/>
      <c r="AB107" s="95"/>
      <c r="AC107" s="95"/>
      <c r="AD107" s="95"/>
      <c r="AE107" s="95"/>
      <c r="AF107" s="95"/>
      <c r="AG107" s="104" t="s">
        <v>113</v>
      </c>
      <c r="AH107" s="105"/>
      <c r="AI107" s="105"/>
      <c r="AJ107" s="143"/>
      <c r="AK107" s="144"/>
      <c r="AL107" s="95"/>
      <c r="AM107" s="95"/>
      <c r="AN107" s="95"/>
      <c r="AO107" s="95"/>
      <c r="AP107" s="95"/>
      <c r="AQ107" s="95"/>
    </row>
    <row r="108" spans="1:43">
      <c r="A108" s="95"/>
      <c r="B108" s="106"/>
      <c r="C108" s="152"/>
      <c r="D108" s="145"/>
      <c r="E108" s="145"/>
      <c r="F108" s="145"/>
      <c r="G108" s="145"/>
      <c r="H108" s="145"/>
      <c r="I108" s="145"/>
      <c r="J108" s="145"/>
      <c r="K108" s="145"/>
      <c r="L108" s="145"/>
      <c r="M108" s="145"/>
      <c r="N108" s="145"/>
      <c r="O108" s="145"/>
      <c r="P108" s="145"/>
      <c r="Q108" s="145"/>
      <c r="R108" s="145"/>
      <c r="S108" s="95"/>
      <c r="T108" s="95"/>
      <c r="U108" s="95"/>
      <c r="V108" s="95"/>
      <c r="W108" s="95"/>
      <c r="X108" s="95"/>
      <c r="Y108" s="95"/>
      <c r="Z108" s="95"/>
      <c r="AA108" s="95"/>
      <c r="AB108" s="95"/>
      <c r="AC108" s="95"/>
      <c r="AD108" s="95"/>
      <c r="AE108" s="95"/>
      <c r="AF108" s="95"/>
      <c r="AG108" s="138" t="s">
        <v>26</v>
      </c>
      <c r="AH108" s="143"/>
      <c r="AI108" s="143"/>
      <c r="AJ108" s="143"/>
      <c r="AK108" s="144"/>
      <c r="AL108" s="95"/>
      <c r="AM108" s="95"/>
      <c r="AN108" s="95"/>
      <c r="AO108" s="95"/>
      <c r="AP108" s="95"/>
      <c r="AQ108" s="95"/>
    </row>
    <row r="109" spans="1:43">
      <c r="A109" s="138"/>
      <c r="B109" s="153" t="s">
        <v>111</v>
      </c>
      <c r="C109" s="136">
        <f>IF(SUM(AG111:AG114)&gt;=4,"X",0)</f>
        <v>0</v>
      </c>
      <c r="D109" s="145"/>
      <c r="E109" s="145"/>
      <c r="F109" s="145"/>
      <c r="G109" s="145"/>
      <c r="H109" s="145"/>
      <c r="I109" s="145"/>
      <c r="J109" s="145"/>
      <c r="K109" s="145"/>
      <c r="L109" s="145"/>
      <c r="M109" s="145"/>
      <c r="N109" s="145"/>
      <c r="O109" s="145"/>
      <c r="P109" s="145"/>
      <c r="Q109" s="145"/>
      <c r="R109" s="145"/>
      <c r="S109" s="95"/>
      <c r="T109" s="95"/>
      <c r="U109" s="95"/>
      <c r="V109" s="95"/>
      <c r="W109" s="95"/>
      <c r="X109" s="95"/>
      <c r="Y109" s="95"/>
      <c r="Z109" s="95"/>
      <c r="AA109" s="95"/>
      <c r="AB109" s="95"/>
      <c r="AC109" s="95"/>
      <c r="AD109" s="95"/>
      <c r="AE109" s="95"/>
      <c r="AF109" s="95"/>
      <c r="AG109" s="157" t="s">
        <v>34</v>
      </c>
      <c r="AH109" s="119" t="s">
        <v>48</v>
      </c>
      <c r="AI109" s="119" t="s">
        <v>165</v>
      </c>
      <c r="AJ109" s="119" t="s">
        <v>211</v>
      </c>
      <c r="AK109" s="157" t="s">
        <v>1</v>
      </c>
      <c r="AL109" s="95"/>
      <c r="AM109" s="95"/>
      <c r="AN109" s="95"/>
      <c r="AO109" s="95"/>
      <c r="AP109" s="95"/>
      <c r="AQ109" s="95"/>
    </row>
    <row r="110" spans="1:43">
      <c r="A110" s="138"/>
      <c r="B110" s="153" t="s">
        <v>232</v>
      </c>
      <c r="C110" s="136">
        <f>IF(SUM(AG120:AG123)&gt;=4,"X",0)</f>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51" t="s">
        <v>49</v>
      </c>
      <c r="AH110" s="148" t="s">
        <v>49</v>
      </c>
      <c r="AI110" s="148" t="s">
        <v>49</v>
      </c>
      <c r="AJ110" s="251" t="s">
        <v>49</v>
      </c>
      <c r="AK110" s="251" t="s">
        <v>50</v>
      </c>
      <c r="AL110" s="95"/>
      <c r="AM110" s="95"/>
      <c r="AN110" s="95"/>
      <c r="AO110" s="95"/>
      <c r="AP110" s="95"/>
      <c r="AQ110" s="95"/>
    </row>
    <row r="111" spans="1:43">
      <c r="A111" s="95"/>
      <c r="B111" s="91"/>
      <c r="C111" s="95"/>
      <c r="D111" s="140"/>
      <c r="E111" s="140"/>
      <c r="F111" s="140"/>
      <c r="G111" s="140"/>
      <c r="H111" s="140"/>
      <c r="I111" s="140"/>
      <c r="J111" s="140"/>
      <c r="K111" s="140"/>
      <c r="L111" s="140"/>
      <c r="M111" s="140"/>
      <c r="N111" s="140"/>
      <c r="O111" s="95"/>
      <c r="P111" s="95"/>
      <c r="Q111" s="95"/>
      <c r="R111" s="95"/>
      <c r="S111" s="95"/>
      <c r="T111" s="95"/>
      <c r="U111" s="95"/>
      <c r="V111" s="95"/>
      <c r="W111" s="95"/>
      <c r="X111" s="95"/>
      <c r="Y111" s="95"/>
      <c r="Z111" s="95"/>
      <c r="AA111" s="95"/>
      <c r="AB111" s="95"/>
      <c r="AC111" s="95"/>
      <c r="AD111" s="95"/>
      <c r="AE111" s="95"/>
      <c r="AF111" s="91" t="s">
        <v>17</v>
      </c>
      <c r="AG111" s="136">
        <f>IF(C13="X",1,0)</f>
        <v>0</v>
      </c>
      <c r="AH111" s="136"/>
      <c r="AI111" s="136"/>
      <c r="AJ111" s="136"/>
      <c r="AK111" s="136">
        <v>1</v>
      </c>
      <c r="AL111" s="95"/>
      <c r="AM111" s="95"/>
      <c r="AN111" s="95"/>
      <c r="AO111" s="95"/>
      <c r="AP111" s="95"/>
      <c r="AQ111" s="95"/>
    </row>
    <row r="112" spans="1:43">
      <c r="A112" s="139"/>
      <c r="B112" s="140"/>
      <c r="C112" s="140"/>
      <c r="D112" s="140"/>
      <c r="E112" s="140"/>
      <c r="F112" s="140"/>
      <c r="G112" s="140"/>
      <c r="H112" s="140"/>
      <c r="I112" s="140"/>
      <c r="J112" s="140"/>
      <c r="K112" s="140"/>
      <c r="L112" s="140"/>
      <c r="M112" s="140"/>
      <c r="N112" s="140"/>
      <c r="O112" s="95"/>
      <c r="P112" s="95"/>
      <c r="Q112" s="95"/>
      <c r="R112" s="95"/>
      <c r="S112" s="95"/>
      <c r="T112" s="95"/>
      <c r="U112" s="95"/>
      <c r="V112" s="95"/>
      <c r="W112" s="95"/>
      <c r="X112" s="95"/>
      <c r="Y112" s="95"/>
      <c r="Z112" s="95"/>
      <c r="AA112" s="95"/>
      <c r="AB112" s="95"/>
      <c r="AC112" s="95"/>
      <c r="AD112" s="95"/>
      <c r="AE112" s="95"/>
      <c r="AF112" s="91" t="s">
        <v>64</v>
      </c>
      <c r="AG112" s="136">
        <f>IF(C30="X",1,0)</f>
        <v>0</v>
      </c>
      <c r="AH112" s="136"/>
      <c r="AI112" s="136"/>
      <c r="AJ112" s="136"/>
      <c r="AK112" s="136">
        <v>1</v>
      </c>
      <c r="AL112" s="95"/>
      <c r="AM112" s="95"/>
      <c r="AN112" s="95"/>
      <c r="AO112" s="95"/>
      <c r="AP112" s="95"/>
      <c r="AQ112" s="95"/>
    </row>
    <row r="113" spans="1:43">
      <c r="A113" s="140"/>
      <c r="B113" s="140"/>
      <c r="C113" s="140"/>
      <c r="D113" s="140"/>
      <c r="E113" s="140"/>
      <c r="F113" s="140"/>
      <c r="G113" s="140"/>
      <c r="H113" s="140"/>
      <c r="I113" s="140"/>
      <c r="J113" s="140"/>
      <c r="K113" s="140"/>
      <c r="L113" s="140"/>
      <c r="M113" s="140"/>
      <c r="N113" s="140"/>
      <c r="O113" s="95"/>
      <c r="P113" s="95"/>
      <c r="Q113" s="95"/>
      <c r="R113" s="95"/>
      <c r="S113" s="95"/>
      <c r="T113" s="95"/>
      <c r="U113" s="95"/>
      <c r="V113" s="95"/>
      <c r="W113" s="95"/>
      <c r="X113" s="95"/>
      <c r="Y113" s="95"/>
      <c r="Z113" s="95"/>
      <c r="AA113" s="95"/>
      <c r="AB113" s="95"/>
      <c r="AC113" s="95"/>
      <c r="AD113" s="95"/>
      <c r="AE113" s="95"/>
      <c r="AF113" s="91" t="s">
        <v>63</v>
      </c>
      <c r="AG113" s="136">
        <f>IF(C38="X",1,0)</f>
        <v>0</v>
      </c>
      <c r="AH113" s="136"/>
      <c r="AI113" s="136"/>
      <c r="AJ113" s="136"/>
      <c r="AK113" s="136">
        <v>1</v>
      </c>
      <c r="AL113" s="95"/>
      <c r="AM113" s="95"/>
      <c r="AN113" s="95"/>
      <c r="AO113" s="95"/>
      <c r="AP113" s="95"/>
      <c r="AQ113" s="95"/>
    </row>
    <row r="114" spans="1:43">
      <c r="A114" s="140"/>
      <c r="B114" s="140"/>
      <c r="C114" s="152"/>
      <c r="D114" s="140"/>
      <c r="E114" s="140"/>
      <c r="F114" s="140"/>
      <c r="G114" s="140"/>
      <c r="H114" s="140"/>
      <c r="I114" s="140"/>
      <c r="J114" s="140"/>
      <c r="K114" s="140"/>
      <c r="L114" s="140"/>
      <c r="M114" s="140"/>
      <c r="N114" s="140"/>
      <c r="O114" s="95"/>
      <c r="P114" s="95"/>
      <c r="Q114" s="95"/>
      <c r="R114" s="95"/>
      <c r="S114" s="95"/>
      <c r="T114" s="95"/>
      <c r="U114" s="95"/>
      <c r="V114" s="95"/>
      <c r="W114" s="95"/>
      <c r="X114" s="95"/>
      <c r="Y114" s="95"/>
      <c r="Z114" s="95"/>
      <c r="AA114" s="95"/>
      <c r="AB114" s="95"/>
      <c r="AC114" s="95"/>
      <c r="AD114" s="95"/>
      <c r="AE114" s="95"/>
      <c r="AF114" s="91" t="s">
        <v>65</v>
      </c>
      <c r="AG114" s="136">
        <f>IF(C106="X",1,0)</f>
        <v>0</v>
      </c>
      <c r="AH114" s="136"/>
      <c r="AI114" s="136"/>
      <c r="AJ114" s="136"/>
      <c r="AK114" s="136">
        <v>1</v>
      </c>
      <c r="AL114" s="91" t="s">
        <v>253</v>
      </c>
      <c r="AM114" s="95"/>
      <c r="AN114" s="95"/>
      <c r="AO114" s="95"/>
      <c r="AP114" s="95"/>
      <c r="AQ114" s="95"/>
    </row>
    <row r="115" spans="1:43">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row>
    <row r="116" spans="1:43">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104" t="s">
        <v>235</v>
      </c>
      <c r="AH116" s="105"/>
      <c r="AI116" s="105"/>
      <c r="AJ116" s="143"/>
      <c r="AK116" s="144"/>
      <c r="AL116" s="95"/>
      <c r="AM116" s="95"/>
      <c r="AN116" s="95"/>
      <c r="AO116" s="95"/>
      <c r="AP116" s="95"/>
      <c r="AQ116" s="95"/>
    </row>
    <row r="117" spans="1:43">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138" t="s">
        <v>26</v>
      </c>
      <c r="AH117" s="143"/>
      <c r="AI117" s="143"/>
      <c r="AJ117" s="143"/>
      <c r="AK117" s="144"/>
      <c r="AL117" s="95"/>
      <c r="AM117" s="95"/>
      <c r="AN117" s="95"/>
      <c r="AO117" s="95"/>
      <c r="AP117" s="95"/>
      <c r="AQ117" s="95"/>
    </row>
    <row r="118" spans="1:43">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157" t="s">
        <v>34</v>
      </c>
      <c r="AH118" s="119" t="s">
        <v>48</v>
      </c>
      <c r="AI118" s="119" t="s">
        <v>165</v>
      </c>
      <c r="AJ118" s="119" t="s">
        <v>211</v>
      </c>
      <c r="AK118" s="157" t="s">
        <v>1</v>
      </c>
      <c r="AL118" s="95"/>
      <c r="AM118" s="95"/>
      <c r="AN118" s="95"/>
      <c r="AO118" s="95"/>
      <c r="AP118" s="95"/>
      <c r="AQ118" s="95"/>
    </row>
    <row r="119" spans="1:43">
      <c r="A119" s="95"/>
      <c r="B119" s="95"/>
      <c r="C119" s="95"/>
      <c r="D119" s="95"/>
      <c r="E119" s="95"/>
      <c r="F119" s="95"/>
      <c r="G119" s="95"/>
      <c r="H119" s="95"/>
      <c r="I119" s="95"/>
      <c r="J119" s="95"/>
      <c r="K119" s="95"/>
      <c r="L119" s="95"/>
      <c r="M119" s="95"/>
      <c r="N119" s="95"/>
      <c r="O119" s="95"/>
      <c r="P119" s="95"/>
      <c r="Q119" s="95"/>
      <c r="R119" s="95"/>
      <c r="S119" s="95"/>
      <c r="T119" s="95"/>
      <c r="U119" s="95"/>
      <c r="V119" s="95"/>
      <c r="W119" s="91"/>
      <c r="X119" s="95"/>
      <c r="Y119" s="95"/>
      <c r="Z119" s="95"/>
      <c r="AA119" s="95"/>
      <c r="AB119" s="95"/>
      <c r="AC119" s="95"/>
      <c r="AD119" s="95"/>
      <c r="AE119" s="95"/>
      <c r="AF119" s="95"/>
      <c r="AG119" s="251" t="s">
        <v>49</v>
      </c>
      <c r="AH119" s="148" t="s">
        <v>49</v>
      </c>
      <c r="AI119" s="148" t="s">
        <v>49</v>
      </c>
      <c r="AJ119" s="251" t="s">
        <v>49</v>
      </c>
      <c r="AK119" s="251" t="s">
        <v>50</v>
      </c>
      <c r="AL119" s="95"/>
      <c r="AM119" s="95"/>
      <c r="AN119" s="95"/>
      <c r="AO119" s="95"/>
      <c r="AP119" s="95"/>
      <c r="AQ119" s="95"/>
    </row>
    <row r="120" spans="1:43">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1" t="s">
        <v>17</v>
      </c>
      <c r="AG120" s="136">
        <f>IF(C13="X",1,0)</f>
        <v>0</v>
      </c>
      <c r="AH120" s="136"/>
      <c r="AI120" s="136"/>
      <c r="AJ120" s="136"/>
      <c r="AK120" s="136">
        <v>1</v>
      </c>
      <c r="AL120" s="95"/>
      <c r="AM120" s="95"/>
      <c r="AN120" s="95"/>
      <c r="AO120" s="95"/>
      <c r="AP120" s="95"/>
      <c r="AQ120" s="95"/>
    </row>
    <row r="121" spans="1:43">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1" t="s">
        <v>64</v>
      </c>
      <c r="AG121" s="136">
        <f>IF(C55="X",1,0)</f>
        <v>0</v>
      </c>
      <c r="AH121" s="136"/>
      <c r="AI121" s="136"/>
      <c r="AJ121" s="136"/>
      <c r="AK121" s="136">
        <v>1</v>
      </c>
      <c r="AL121" s="95"/>
      <c r="AM121" s="95"/>
      <c r="AN121" s="95"/>
      <c r="AO121" s="95"/>
      <c r="AP121" s="95"/>
      <c r="AQ121" s="95"/>
    </row>
    <row r="122" spans="1:43">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1" t="s">
        <v>63</v>
      </c>
      <c r="AG122" s="136">
        <f>IF(C63="X",1,0)</f>
        <v>0</v>
      </c>
      <c r="AH122" s="136"/>
      <c r="AI122" s="136"/>
      <c r="AJ122" s="136"/>
      <c r="AK122" s="136">
        <v>1</v>
      </c>
      <c r="AL122" s="95"/>
      <c r="AM122" s="95"/>
      <c r="AN122" s="95"/>
      <c r="AO122" s="95"/>
      <c r="AP122" s="95"/>
      <c r="AQ122" s="95"/>
    </row>
    <row r="123" spans="1:43">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1" t="s">
        <v>65</v>
      </c>
      <c r="AG123" s="136">
        <f>IF(C107="X",1,0)</f>
        <v>0</v>
      </c>
      <c r="AH123" s="136"/>
      <c r="AI123" s="136"/>
      <c r="AJ123" s="136"/>
      <c r="AK123" s="136">
        <v>1</v>
      </c>
      <c r="AL123" s="91" t="s">
        <v>253</v>
      </c>
      <c r="AM123" s="95"/>
      <c r="AN123" s="95"/>
      <c r="AO123" s="95"/>
      <c r="AP123" s="95"/>
      <c r="AQ123" s="95"/>
    </row>
  </sheetData>
  <sheetProtection sheet="1" objects="1" scenarios="1"/>
  <mergeCells count="514">
    <mergeCell ref="AP102:AP103"/>
    <mergeCell ref="AG104:AG105"/>
    <mergeCell ref="AH104:AH105"/>
    <mergeCell ref="AI104:AI105"/>
    <mergeCell ref="AJ104:AJ105"/>
    <mergeCell ref="AK104:AK105"/>
    <mergeCell ref="AL104:AL105"/>
    <mergeCell ref="AM104:AM105"/>
    <mergeCell ref="AN104:AN105"/>
    <mergeCell ref="AO104:AO105"/>
    <mergeCell ref="AP104:AP105"/>
    <mergeCell ref="AG102:AG103"/>
    <mergeCell ref="AH102:AH103"/>
    <mergeCell ref="AI102:AI103"/>
    <mergeCell ref="AJ102:AJ103"/>
    <mergeCell ref="AK102:AK103"/>
    <mergeCell ref="AL102:AL103"/>
    <mergeCell ref="AM102:AM103"/>
    <mergeCell ref="AN102:AN103"/>
    <mergeCell ref="AO102:AO103"/>
    <mergeCell ref="AP98:AP99"/>
    <mergeCell ref="AG100:AG101"/>
    <mergeCell ref="AH100:AH101"/>
    <mergeCell ref="AI100:AI101"/>
    <mergeCell ref="AJ100:AJ101"/>
    <mergeCell ref="AK100:AK101"/>
    <mergeCell ref="AL100:AL101"/>
    <mergeCell ref="AM100:AM101"/>
    <mergeCell ref="AN100:AN101"/>
    <mergeCell ref="AO100:AO101"/>
    <mergeCell ref="AP100:AP101"/>
    <mergeCell ref="AG98:AG99"/>
    <mergeCell ref="AH98:AH99"/>
    <mergeCell ref="AI98:AI99"/>
    <mergeCell ref="AJ98:AJ99"/>
    <mergeCell ref="AK98:AK99"/>
    <mergeCell ref="AL98:AL99"/>
    <mergeCell ref="AM98:AM99"/>
    <mergeCell ref="AN98:AN99"/>
    <mergeCell ref="AO98:AO99"/>
    <mergeCell ref="AP94:AP95"/>
    <mergeCell ref="AG96:AG97"/>
    <mergeCell ref="AH96:AH97"/>
    <mergeCell ref="AI96:AI97"/>
    <mergeCell ref="AJ96:AJ97"/>
    <mergeCell ref="AK96:AK97"/>
    <mergeCell ref="AL96:AL97"/>
    <mergeCell ref="AM96:AM97"/>
    <mergeCell ref="AN96:AN97"/>
    <mergeCell ref="AO96:AO97"/>
    <mergeCell ref="AP96:AP97"/>
    <mergeCell ref="AG94:AG95"/>
    <mergeCell ref="AH94:AH95"/>
    <mergeCell ref="AI94:AI95"/>
    <mergeCell ref="AJ94:AJ95"/>
    <mergeCell ref="AK94:AK95"/>
    <mergeCell ref="AL94:AL95"/>
    <mergeCell ref="AM94:AM95"/>
    <mergeCell ref="AN94:AN95"/>
    <mergeCell ref="AO94:AO95"/>
    <mergeCell ref="AP90:AP91"/>
    <mergeCell ref="AG92:AG93"/>
    <mergeCell ref="AH92:AH93"/>
    <mergeCell ref="AI92:AI93"/>
    <mergeCell ref="AJ92:AJ93"/>
    <mergeCell ref="AK92:AK93"/>
    <mergeCell ref="AL92:AL93"/>
    <mergeCell ref="AM92:AM93"/>
    <mergeCell ref="AN92:AN93"/>
    <mergeCell ref="AO92:AO93"/>
    <mergeCell ref="AP92:AP93"/>
    <mergeCell ref="AG90:AG91"/>
    <mergeCell ref="AH90:AH91"/>
    <mergeCell ref="AI90:AI91"/>
    <mergeCell ref="AJ90:AJ91"/>
    <mergeCell ref="AK90:AK91"/>
    <mergeCell ref="AL90:AL91"/>
    <mergeCell ref="AM90:AM91"/>
    <mergeCell ref="AN90:AN91"/>
    <mergeCell ref="AO90:AO91"/>
    <mergeCell ref="AG80:AG81"/>
    <mergeCell ref="AH80:AH81"/>
    <mergeCell ref="AI80:AI81"/>
    <mergeCell ref="AJ80:AJ81"/>
    <mergeCell ref="AP84:AP85"/>
    <mergeCell ref="AG86:AG89"/>
    <mergeCell ref="AH86:AH89"/>
    <mergeCell ref="AI86:AI89"/>
    <mergeCell ref="AJ86:AJ89"/>
    <mergeCell ref="AK86:AK89"/>
    <mergeCell ref="AL86:AL89"/>
    <mergeCell ref="AM86:AM89"/>
    <mergeCell ref="AN86:AN89"/>
    <mergeCell ref="AO86:AO89"/>
    <mergeCell ref="AP86:AP89"/>
    <mergeCell ref="AG84:AG85"/>
    <mergeCell ref="AH84:AH85"/>
    <mergeCell ref="AI84:AI85"/>
    <mergeCell ref="AJ84:AJ85"/>
    <mergeCell ref="AK84:AK85"/>
    <mergeCell ref="AL84:AL85"/>
    <mergeCell ref="AM84:AM85"/>
    <mergeCell ref="AN84:AN85"/>
    <mergeCell ref="AO84:AO85"/>
    <mergeCell ref="AP78:AP79"/>
    <mergeCell ref="AG78:AG79"/>
    <mergeCell ref="AH78:AH79"/>
    <mergeCell ref="AI78:AI79"/>
    <mergeCell ref="AJ78:AJ79"/>
    <mergeCell ref="AK78:AK79"/>
    <mergeCell ref="AL78:AL79"/>
    <mergeCell ref="AM78:AM79"/>
    <mergeCell ref="AN78:AN79"/>
    <mergeCell ref="AO78:AO79"/>
    <mergeCell ref="AO70:AO71"/>
    <mergeCell ref="AP74:AP75"/>
    <mergeCell ref="AG76:AG77"/>
    <mergeCell ref="AH76:AH77"/>
    <mergeCell ref="AI76:AI77"/>
    <mergeCell ref="AJ76:AJ77"/>
    <mergeCell ref="AK76:AK77"/>
    <mergeCell ref="AL76:AL77"/>
    <mergeCell ref="AM76:AM77"/>
    <mergeCell ref="AN76:AN77"/>
    <mergeCell ref="AO76:AO77"/>
    <mergeCell ref="AP76:AP77"/>
    <mergeCell ref="AG74:AG75"/>
    <mergeCell ref="AH74:AH75"/>
    <mergeCell ref="AI74:AI75"/>
    <mergeCell ref="AJ74:AJ75"/>
    <mergeCell ref="AK74:AK75"/>
    <mergeCell ref="AL74:AL75"/>
    <mergeCell ref="AM74:AM75"/>
    <mergeCell ref="AN74:AN75"/>
    <mergeCell ref="AO74:AO75"/>
    <mergeCell ref="AL68:AL69"/>
    <mergeCell ref="AM68:AM69"/>
    <mergeCell ref="AN68:AN69"/>
    <mergeCell ref="AO68:AO69"/>
    <mergeCell ref="AP68:AP69"/>
    <mergeCell ref="AP70:AP71"/>
    <mergeCell ref="AG72:AG73"/>
    <mergeCell ref="AH72:AH73"/>
    <mergeCell ref="AI72:AI73"/>
    <mergeCell ref="AJ72:AJ73"/>
    <mergeCell ref="AK72:AK73"/>
    <mergeCell ref="AL72:AL73"/>
    <mergeCell ref="AM72:AM73"/>
    <mergeCell ref="AN72:AN73"/>
    <mergeCell ref="AO72:AO73"/>
    <mergeCell ref="AP72:AP73"/>
    <mergeCell ref="AG70:AG71"/>
    <mergeCell ref="AH70:AH71"/>
    <mergeCell ref="AI70:AI71"/>
    <mergeCell ref="AJ70:AJ71"/>
    <mergeCell ref="AK70:AK71"/>
    <mergeCell ref="AL70:AL71"/>
    <mergeCell ref="AM70:AM71"/>
    <mergeCell ref="AN70:AN71"/>
    <mergeCell ref="AG49:AG50"/>
    <mergeCell ref="AH49:AH50"/>
    <mergeCell ref="AI49:AI50"/>
    <mergeCell ref="AJ49:AJ50"/>
    <mergeCell ref="AK49:AK50"/>
    <mergeCell ref="AG68:AG69"/>
    <mergeCell ref="AH68:AH69"/>
    <mergeCell ref="AI68:AI69"/>
    <mergeCell ref="AJ68:AJ69"/>
    <mergeCell ref="AK68:AK69"/>
    <mergeCell ref="AG51:AG54"/>
    <mergeCell ref="AH51:AH54"/>
    <mergeCell ref="AI51:AI54"/>
    <mergeCell ref="AJ51:AJ54"/>
    <mergeCell ref="AK51:AK54"/>
    <mergeCell ref="AG45:AG46"/>
    <mergeCell ref="AH45:AH46"/>
    <mergeCell ref="AI45:AI46"/>
    <mergeCell ref="AJ45:AJ46"/>
    <mergeCell ref="AK45:AK46"/>
    <mergeCell ref="AG47:AG48"/>
    <mergeCell ref="AH47:AH48"/>
    <mergeCell ref="AI47:AI48"/>
    <mergeCell ref="AJ47:AJ48"/>
    <mergeCell ref="AK47:AK48"/>
    <mergeCell ref="AG28:AG29"/>
    <mergeCell ref="AH28:AH29"/>
    <mergeCell ref="AI28:AI29"/>
    <mergeCell ref="AJ28:AJ29"/>
    <mergeCell ref="AK28:AK29"/>
    <mergeCell ref="AG43:AG44"/>
    <mergeCell ref="AH43:AH44"/>
    <mergeCell ref="AI43:AI44"/>
    <mergeCell ref="AJ43:AJ44"/>
    <mergeCell ref="AK43:AK44"/>
    <mergeCell ref="AG22:AG25"/>
    <mergeCell ref="AH22:AH25"/>
    <mergeCell ref="AI22:AI25"/>
    <mergeCell ref="AJ22:AJ25"/>
    <mergeCell ref="AK22:AK25"/>
    <mergeCell ref="AG26:AG27"/>
    <mergeCell ref="AH26:AH27"/>
    <mergeCell ref="AI26:AI27"/>
    <mergeCell ref="AJ26:AJ27"/>
    <mergeCell ref="AK26:AK27"/>
    <mergeCell ref="AG18:AG19"/>
    <mergeCell ref="AH18:AH19"/>
    <mergeCell ref="AI18:AI19"/>
    <mergeCell ref="AJ18:AJ19"/>
    <mergeCell ref="AK18:AK19"/>
    <mergeCell ref="AG20:AG21"/>
    <mergeCell ref="AH20:AH21"/>
    <mergeCell ref="AI20:AI21"/>
    <mergeCell ref="AJ20:AJ21"/>
    <mergeCell ref="AK20:AK21"/>
    <mergeCell ref="X104:X105"/>
    <mergeCell ref="Y104:Y105"/>
    <mergeCell ref="A104:A105"/>
    <mergeCell ref="B104:B105"/>
    <mergeCell ref="C104:C105"/>
    <mergeCell ref="D104:D105"/>
    <mergeCell ref="S104:S105"/>
    <mergeCell ref="T104:T105"/>
    <mergeCell ref="U104:U105"/>
    <mergeCell ref="V104:V105"/>
    <mergeCell ref="W104:W105"/>
    <mergeCell ref="X100:X101"/>
    <mergeCell ref="Y100:Y101"/>
    <mergeCell ref="A102:A103"/>
    <mergeCell ref="B102:B103"/>
    <mergeCell ref="C102:C103"/>
    <mergeCell ref="D102:D103"/>
    <mergeCell ref="S102:S103"/>
    <mergeCell ref="T102:T103"/>
    <mergeCell ref="U102:U103"/>
    <mergeCell ref="V102:V103"/>
    <mergeCell ref="W102:W103"/>
    <mergeCell ref="X102:X103"/>
    <mergeCell ref="Y102:Y103"/>
    <mergeCell ref="A100:A101"/>
    <mergeCell ref="B100:B101"/>
    <mergeCell ref="C100:C101"/>
    <mergeCell ref="D100:D101"/>
    <mergeCell ref="S100:S101"/>
    <mergeCell ref="T100:T101"/>
    <mergeCell ref="U100:U101"/>
    <mergeCell ref="V100:V101"/>
    <mergeCell ref="W100:W101"/>
    <mergeCell ref="X96:X97"/>
    <mergeCell ref="Y96:Y97"/>
    <mergeCell ref="A98:A99"/>
    <mergeCell ref="B98:B99"/>
    <mergeCell ref="C98:C99"/>
    <mergeCell ref="D98:D99"/>
    <mergeCell ref="S98:S99"/>
    <mergeCell ref="T98:T99"/>
    <mergeCell ref="U98:U99"/>
    <mergeCell ref="V98:V99"/>
    <mergeCell ref="W98:W99"/>
    <mergeCell ref="X98:X99"/>
    <mergeCell ref="Y98:Y99"/>
    <mergeCell ref="A96:A97"/>
    <mergeCell ref="B96:B97"/>
    <mergeCell ref="C96:C97"/>
    <mergeCell ref="D96:D97"/>
    <mergeCell ref="S96:S97"/>
    <mergeCell ref="T96:T97"/>
    <mergeCell ref="U96:U97"/>
    <mergeCell ref="V96:V97"/>
    <mergeCell ref="W96:W97"/>
    <mergeCell ref="V86:V89"/>
    <mergeCell ref="W86:W89"/>
    <mergeCell ref="X92:X93"/>
    <mergeCell ref="Y92:Y93"/>
    <mergeCell ref="A94:A95"/>
    <mergeCell ref="B94:B95"/>
    <mergeCell ref="C94:C95"/>
    <mergeCell ref="D94:D95"/>
    <mergeCell ref="S94:S95"/>
    <mergeCell ref="T94:T95"/>
    <mergeCell ref="U94:U95"/>
    <mergeCell ref="V94:V95"/>
    <mergeCell ref="W94:W95"/>
    <mergeCell ref="X94:X95"/>
    <mergeCell ref="Y94:Y95"/>
    <mergeCell ref="A92:A93"/>
    <mergeCell ref="B92:B93"/>
    <mergeCell ref="C92:C93"/>
    <mergeCell ref="D92:D93"/>
    <mergeCell ref="S92:S93"/>
    <mergeCell ref="T92:T93"/>
    <mergeCell ref="U92:U93"/>
    <mergeCell ref="V92:V93"/>
    <mergeCell ref="W92:W93"/>
    <mergeCell ref="X84:X85"/>
    <mergeCell ref="Y84:Y85"/>
    <mergeCell ref="A80:A81"/>
    <mergeCell ref="B80:B81"/>
    <mergeCell ref="X86:X89"/>
    <mergeCell ref="Y86:Y89"/>
    <mergeCell ref="A90:A91"/>
    <mergeCell ref="B90:B91"/>
    <mergeCell ref="C90:C91"/>
    <mergeCell ref="D90:D91"/>
    <mergeCell ref="S90:S91"/>
    <mergeCell ref="T90:T91"/>
    <mergeCell ref="U90:U91"/>
    <mergeCell ref="V90:V91"/>
    <mergeCell ref="W90:W91"/>
    <mergeCell ref="X90:X91"/>
    <mergeCell ref="Y90:Y91"/>
    <mergeCell ref="A86:A89"/>
    <mergeCell ref="B86:B89"/>
    <mergeCell ref="C86:C89"/>
    <mergeCell ref="D86:D89"/>
    <mergeCell ref="S86:S89"/>
    <mergeCell ref="T86:T89"/>
    <mergeCell ref="U86:U89"/>
    <mergeCell ref="A84:A85"/>
    <mergeCell ref="B84:B85"/>
    <mergeCell ref="C84:C85"/>
    <mergeCell ref="D84:D85"/>
    <mergeCell ref="S84:S85"/>
    <mergeCell ref="T84:T85"/>
    <mergeCell ref="U84:U85"/>
    <mergeCell ref="V84:V85"/>
    <mergeCell ref="W84:W85"/>
    <mergeCell ref="X78:X79"/>
    <mergeCell ref="Y78:Y79"/>
    <mergeCell ref="A76:A77"/>
    <mergeCell ref="B76:B77"/>
    <mergeCell ref="C76:C77"/>
    <mergeCell ref="D76:D77"/>
    <mergeCell ref="S76:S77"/>
    <mergeCell ref="T76:T77"/>
    <mergeCell ref="U76:U77"/>
    <mergeCell ref="V76:V77"/>
    <mergeCell ref="A78:A79"/>
    <mergeCell ref="B78:B79"/>
    <mergeCell ref="C78:C79"/>
    <mergeCell ref="D78:D79"/>
    <mergeCell ref="S78:S79"/>
    <mergeCell ref="T78:T79"/>
    <mergeCell ref="U78:U79"/>
    <mergeCell ref="V78:V79"/>
    <mergeCell ref="W78:W79"/>
    <mergeCell ref="A74:A75"/>
    <mergeCell ref="B74:B75"/>
    <mergeCell ref="C74:C75"/>
    <mergeCell ref="D74:D75"/>
    <mergeCell ref="S74:S75"/>
    <mergeCell ref="T74:T75"/>
    <mergeCell ref="U74:U75"/>
    <mergeCell ref="V74:V75"/>
    <mergeCell ref="W74:W75"/>
    <mergeCell ref="A68:A69"/>
    <mergeCell ref="B68:B69"/>
    <mergeCell ref="C68:C69"/>
    <mergeCell ref="D68:D69"/>
    <mergeCell ref="S68:S69"/>
    <mergeCell ref="T68:T69"/>
    <mergeCell ref="U68:U69"/>
    <mergeCell ref="V68:V69"/>
    <mergeCell ref="W72:W73"/>
    <mergeCell ref="A72:A73"/>
    <mergeCell ref="B72:B73"/>
    <mergeCell ref="C72:C73"/>
    <mergeCell ref="D72:D73"/>
    <mergeCell ref="S72:S73"/>
    <mergeCell ref="T72:T73"/>
    <mergeCell ref="U72:U73"/>
    <mergeCell ref="V72:V73"/>
    <mergeCell ref="A70:A71"/>
    <mergeCell ref="B70:B71"/>
    <mergeCell ref="C70:C71"/>
    <mergeCell ref="D70:D71"/>
    <mergeCell ref="S70:S71"/>
    <mergeCell ref="T70:T71"/>
    <mergeCell ref="U70:U71"/>
    <mergeCell ref="W70:W71"/>
    <mergeCell ref="S4:V4"/>
    <mergeCell ref="S16:V16"/>
    <mergeCell ref="T18:T19"/>
    <mergeCell ref="U18:U19"/>
    <mergeCell ref="V18:V19"/>
    <mergeCell ref="T20:T21"/>
    <mergeCell ref="U20:U21"/>
    <mergeCell ref="V20:V21"/>
    <mergeCell ref="T22:T25"/>
    <mergeCell ref="U22:U25"/>
    <mergeCell ref="V22:V25"/>
    <mergeCell ref="U43:U44"/>
    <mergeCell ref="V43:V44"/>
    <mergeCell ref="S41:V41"/>
    <mergeCell ref="U28:U29"/>
    <mergeCell ref="V28:V29"/>
    <mergeCell ref="U49:U50"/>
    <mergeCell ref="V49:V50"/>
    <mergeCell ref="A18:A19"/>
    <mergeCell ref="B18:B19"/>
    <mergeCell ref="C18:C19"/>
    <mergeCell ref="A28:A29"/>
    <mergeCell ref="B28:B29"/>
    <mergeCell ref="C28:C29"/>
    <mergeCell ref="D28:D29"/>
    <mergeCell ref="S28:S29"/>
    <mergeCell ref="T28:T29"/>
    <mergeCell ref="A22:A25"/>
    <mergeCell ref="B22:B25"/>
    <mergeCell ref="C22:C25"/>
    <mergeCell ref="D22:D25"/>
    <mergeCell ref="S22:S25"/>
    <mergeCell ref="A20:A21"/>
    <mergeCell ref="B20:B21"/>
    <mergeCell ref="C20:C21"/>
    <mergeCell ref="D20:D21"/>
    <mergeCell ref="S20:S21"/>
    <mergeCell ref="D18:D19"/>
    <mergeCell ref="S18:S19"/>
    <mergeCell ref="A26:A27"/>
    <mergeCell ref="B26:B27"/>
    <mergeCell ref="C26:C27"/>
    <mergeCell ref="D26:D27"/>
    <mergeCell ref="S26:S27"/>
    <mergeCell ref="T26:T27"/>
    <mergeCell ref="S33:V33"/>
    <mergeCell ref="U26:U27"/>
    <mergeCell ref="V26:V27"/>
    <mergeCell ref="A45:A48"/>
    <mergeCell ref="B45:B48"/>
    <mergeCell ref="E45:G46"/>
    <mergeCell ref="T45:T48"/>
    <mergeCell ref="E47:G48"/>
    <mergeCell ref="A43:A44"/>
    <mergeCell ref="B43:B44"/>
    <mergeCell ref="C43:C44"/>
    <mergeCell ref="D43:D44"/>
    <mergeCell ref="S43:S44"/>
    <mergeCell ref="T43:T44"/>
    <mergeCell ref="U45:U46"/>
    <mergeCell ref="V45:V46"/>
    <mergeCell ref="C47:C48"/>
    <mergeCell ref="D47:D48"/>
    <mergeCell ref="S47:S48"/>
    <mergeCell ref="U47:U48"/>
    <mergeCell ref="V47:V48"/>
    <mergeCell ref="C45:C46"/>
    <mergeCell ref="D45:D46"/>
    <mergeCell ref="S45:S46"/>
    <mergeCell ref="A49:A50"/>
    <mergeCell ref="B49:B50"/>
    <mergeCell ref="C49:C50"/>
    <mergeCell ref="D49:D50"/>
    <mergeCell ref="S49:S50"/>
    <mergeCell ref="T49:T50"/>
    <mergeCell ref="A51:A54"/>
    <mergeCell ref="B51:B54"/>
    <mergeCell ref="C51:C54"/>
    <mergeCell ref="D51:D54"/>
    <mergeCell ref="S51:S54"/>
    <mergeCell ref="T51:T54"/>
    <mergeCell ref="U51:U54"/>
    <mergeCell ref="V51:V54"/>
    <mergeCell ref="S58:V58"/>
    <mergeCell ref="X64:Y66"/>
    <mergeCell ref="S66:V66"/>
    <mergeCell ref="C80:C81"/>
    <mergeCell ref="D80:D81"/>
    <mergeCell ref="S80:S81"/>
    <mergeCell ref="T80:T81"/>
    <mergeCell ref="U80:U81"/>
    <mergeCell ref="V80:V81"/>
    <mergeCell ref="W80:W81"/>
    <mergeCell ref="X80:X81"/>
    <mergeCell ref="Y80:Y81"/>
    <mergeCell ref="W68:W69"/>
    <mergeCell ref="X68:X69"/>
    <mergeCell ref="Y68:Y69"/>
    <mergeCell ref="X70:X71"/>
    <mergeCell ref="Y70:Y71"/>
    <mergeCell ref="X72:X73"/>
    <mergeCell ref="Y72:Y73"/>
    <mergeCell ref="X74:X75"/>
    <mergeCell ref="Y74:Y75"/>
    <mergeCell ref="W76:W77"/>
    <mergeCell ref="X76:X77"/>
    <mergeCell ref="Y76:Y77"/>
    <mergeCell ref="V70:V71"/>
    <mergeCell ref="X82:X83"/>
    <mergeCell ref="Y82:Y83"/>
    <mergeCell ref="AG82:AG83"/>
    <mergeCell ref="AH82:AH83"/>
    <mergeCell ref="AI82:AI83"/>
    <mergeCell ref="AJ82:AJ83"/>
    <mergeCell ref="AK82:AK83"/>
    <mergeCell ref="AL82:AL83"/>
    <mergeCell ref="AM82:AM83"/>
    <mergeCell ref="A82:A83"/>
    <mergeCell ref="B82:B83"/>
    <mergeCell ref="C82:C83"/>
    <mergeCell ref="D82:D83"/>
    <mergeCell ref="S82:S83"/>
    <mergeCell ref="T82:T83"/>
    <mergeCell ref="U82:U83"/>
    <mergeCell ref="V82:V83"/>
    <mergeCell ref="W82:W83"/>
    <mergeCell ref="AN82:AN83"/>
    <mergeCell ref="AO82:AO83"/>
    <mergeCell ref="AP82:AP83"/>
    <mergeCell ref="AK80:AK81"/>
    <mergeCell ref="AL80:AL81"/>
    <mergeCell ref="AM80:AM81"/>
    <mergeCell ref="AN80:AN81"/>
    <mergeCell ref="AO80:AO81"/>
    <mergeCell ref="AP80:AP81"/>
  </mergeCells>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171" priority="25" stopIfTrue="1" operator="greaterThan">
      <formula>0</formula>
    </cfRule>
  </conditionalFormatting>
  <conditionalFormatting sqref="C31:C32 C38:C40 C53:C55 C106:C110">
    <cfRule type="cellIs" dxfId="170" priority="26" stopIfTrue="1" operator="greaterThanOrEqual">
      <formula>1</formula>
    </cfRule>
  </conditionalFormatting>
  <conditionalFormatting sqref="C53:C55 T18:T29 T43:T52 E44:Q44 E46:M46 E48:J48 E50:R50 E52:G52 T66 T68:T105">
    <cfRule type="cellIs" dxfId="169" priority="24" operator="greaterThan">
      <formula>0</formula>
    </cfRule>
  </conditionalFormatting>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168" priority="20" stopIfTrue="1" operator="greaterThan">
      <formula>0</formula>
    </cfRule>
  </conditionalFormatting>
  <conditionalFormatting sqref="C31:C32 C38:C40 C53:C55 C106:C110">
    <cfRule type="cellIs" dxfId="167" priority="19" stopIfTrue="1" operator="greaterThanOrEqual">
      <formula>1</formula>
    </cfRule>
  </conditionalFormatting>
  <conditionalFormatting sqref="C53:C55 T18:T29 T43:T52 E44:Q44 E46:M46 E48:J48 E50:R50 E52:G52 T66 T68:T105">
    <cfRule type="cellIs" dxfId="166" priority="18" operator="greaterThan">
      <formula>0</formula>
    </cfRule>
  </conditionalFormatting>
  <conditionalFormatting sqref="W66 W68 W70 W72 W74 W76 W78 W80 W84 W86 W90 W92 W94 W96 W98 W100 W102 W104">
    <cfRule type="cellIs" dxfId="165" priority="15" operator="equal">
      <formula>$AQ$66</formula>
    </cfRule>
    <cfRule type="cellIs" dxfId="164" priority="16" operator="equal">
      <formula>$AQ$67</formula>
    </cfRule>
  </conditionalFormatting>
  <conditionalFormatting sqref="C114 E91:H91 E95:K95 E97:G97 E101:G101 E85:J85 E87:R87 E93:P93 E99:N99 E25:J25 E103:M103 E89:R89 C109:C110 E81:K81 E79:J79 E29:J29 E75:R75 E69:O69 E77:H77 T35:T37 E35:E37 T6:T12 C13 E6:E12 E19:G19 E23:R23 E27:O27 E21:H21 C30 T60:T62 E60:E62 C38:C40 C55:C57 C63 E71:M71 E73:R73 E83:O83 R83 E105:I105">
    <cfRule type="cellIs" dxfId="163" priority="5" stopIfTrue="1" operator="greaterThan">
      <formula>0</formula>
    </cfRule>
  </conditionalFormatting>
  <conditionalFormatting sqref="C106:C110 C31:C32 C38:C40 C55:C57 C63">
    <cfRule type="cellIs" dxfId="162" priority="4" stopIfTrue="1" operator="greaterThanOrEqual">
      <formula>1</formula>
    </cfRule>
  </conditionalFormatting>
  <conditionalFormatting sqref="T68:T105 T18:T29 C63 E50:J50 E52:R52 E54:G54 C55:C57 T49:T54 T43:T46 H48:M48 E44:M44 H46:N46">
    <cfRule type="cellIs" dxfId="161" priority="3" operator="greaterThan">
      <formula>0</formula>
    </cfRule>
  </conditionalFormatting>
  <conditionalFormatting sqref="W84 W86 W90 W92 W94 W96 W98 W100 W102 W104 W68 W70 W72 W74 W76 W78 W80 W82">
    <cfRule type="cellIs" dxfId="160" priority="1" operator="equal">
      <formula>$AQ$68</formula>
    </cfRule>
    <cfRule type="cellIs" dxfId="159" priority="2" operator="equal">
      <formula>$AQ$69</formula>
    </cfRule>
  </conditionalFormatting>
  <pageMargins left="0.5" right="0.5" top="0.5" bottom="0.5" header="0.3" footer="0.3"/>
  <pageSetup scale="67" fitToHeight="2" orientation="landscape" horizontalDpi="360" verticalDpi="360" r:id="rId1"/>
  <headerFooter alignWithMargins="0"/>
  <rowBreaks count="1" manualBreakCount="1">
    <brk id="61" max="29" man="1"/>
  </rowBreaks>
</worksheet>
</file>

<file path=xl/worksheets/sheet9.xml><?xml version="1.0" encoding="utf-8"?>
<worksheet xmlns="http://schemas.openxmlformats.org/spreadsheetml/2006/main" xmlns:r="http://schemas.openxmlformats.org/officeDocument/2006/relationships">
  <dimension ref="A1:AQ123"/>
  <sheetViews>
    <sheetView showZeros="0" zoomScaleNormal="100" workbookViewId="0">
      <pane ySplit="2" topLeftCell="A3" activePane="bottomLeft" state="frozen"/>
      <selection activeCell="A3" sqref="A3"/>
      <selection pane="bottomLeft" activeCell="A3" sqref="A3"/>
    </sheetView>
  </sheetViews>
  <sheetFormatPr defaultColWidth="9.140625" defaultRowHeight="12.75"/>
  <cols>
    <col min="1" max="1" width="6.85546875" style="6" customWidth="1"/>
    <col min="2" max="2" width="20.7109375" style="6" customWidth="1"/>
    <col min="3" max="3" width="6.7109375" style="6" customWidth="1"/>
    <col min="4" max="4" width="5.28515625" style="6" customWidth="1"/>
    <col min="5" max="12" width="3.7109375" style="6" customWidth="1"/>
    <col min="13" max="13" width="3.85546875" style="6" customWidth="1"/>
    <col min="14" max="18" width="4.28515625" style="6" customWidth="1"/>
    <col min="19" max="19" width="8" style="6" customWidth="1"/>
    <col min="20" max="20" width="7" style="6" customWidth="1"/>
    <col min="21" max="22" width="9.140625" style="6"/>
    <col min="23" max="23" width="8" style="6" bestFit="1" customWidth="1"/>
    <col min="24" max="24" width="8.85546875" style="6" bestFit="1" customWidth="1"/>
    <col min="25" max="25" width="8.85546875" style="6" customWidth="1"/>
    <col min="26" max="26" width="3.7109375" style="6" customWidth="1"/>
    <col min="27" max="31" width="9.140625" style="6" customWidth="1"/>
    <col min="32" max="32" width="9.140625" style="6"/>
    <col min="33" max="37" width="7.7109375" style="6" customWidth="1"/>
    <col min="38" max="39" width="8.7109375" style="6" customWidth="1"/>
    <col min="40" max="40" width="11.28515625" style="6" bestFit="1" customWidth="1"/>
    <col min="41" max="41" width="8.85546875" style="6" bestFit="1" customWidth="1"/>
    <col min="42" max="42" width="7.7109375" style="6" bestFit="1" customWidth="1"/>
    <col min="43" max="43" width="15.85546875" style="6" customWidth="1"/>
    <col min="44" max="16384" width="9.140625" style="6"/>
  </cols>
  <sheetData>
    <row r="1" spans="1:43">
      <c r="A1" s="95" t="s">
        <v>42</v>
      </c>
      <c r="B1" s="1" t="s">
        <v>34</v>
      </c>
      <c r="C1" s="95"/>
      <c r="D1" s="95"/>
      <c r="E1" s="95"/>
      <c r="F1" s="95" t="s">
        <v>37</v>
      </c>
      <c r="G1" s="95"/>
      <c r="H1" s="7"/>
      <c r="I1" s="91" t="s">
        <v>140</v>
      </c>
      <c r="J1" s="95"/>
      <c r="K1" s="95"/>
      <c r="L1" s="140"/>
      <c r="M1" s="140"/>
      <c r="N1" s="95"/>
      <c r="O1" s="95"/>
      <c r="P1" s="95"/>
      <c r="Q1" s="95"/>
      <c r="R1" s="95"/>
      <c r="S1" s="95"/>
      <c r="T1" s="95"/>
      <c r="U1" s="95"/>
      <c r="V1" s="95"/>
      <c r="W1" s="95"/>
      <c r="X1" s="95"/>
      <c r="Y1" s="95"/>
      <c r="Z1" s="95"/>
      <c r="AA1" s="95"/>
      <c r="AB1" s="95"/>
      <c r="AC1" s="95"/>
      <c r="AD1" s="95"/>
      <c r="AE1" s="95"/>
      <c r="AF1" s="256" t="s">
        <v>254</v>
      </c>
      <c r="AG1" s="256"/>
      <c r="AH1" s="256"/>
      <c r="AI1" s="256"/>
      <c r="AJ1" s="256"/>
      <c r="AK1" s="256" t="s">
        <v>67</v>
      </c>
      <c r="AL1" s="255"/>
      <c r="AM1" s="255"/>
      <c r="AN1" s="255"/>
      <c r="AO1" s="256" t="s">
        <v>254</v>
      </c>
      <c r="AP1" s="256"/>
      <c r="AQ1" s="255"/>
    </row>
    <row r="2" spans="1:43">
      <c r="A2" s="95"/>
      <c r="B2" s="1" t="s">
        <v>38</v>
      </c>
      <c r="C2" s="95"/>
      <c r="D2" s="95"/>
      <c r="E2" s="95"/>
      <c r="F2" s="95"/>
      <c r="G2" s="95"/>
      <c r="H2" s="95"/>
      <c r="I2" s="95"/>
      <c r="J2" s="95"/>
      <c r="K2" s="95"/>
      <c r="L2" s="95"/>
      <c r="M2" s="95"/>
      <c r="N2" s="95"/>
      <c r="O2" s="95"/>
      <c r="P2" s="95"/>
      <c r="Q2" s="95"/>
      <c r="R2" s="95"/>
      <c r="S2" s="95"/>
      <c r="T2" s="141" t="s">
        <v>12</v>
      </c>
      <c r="U2" s="142">
        <f>DenStatus!C2</f>
        <v>42514</v>
      </c>
      <c r="V2" s="142"/>
      <c r="W2" s="142"/>
      <c r="X2" s="142"/>
      <c r="Y2" s="142"/>
      <c r="Z2" s="95"/>
      <c r="AA2" s="138" t="s">
        <v>8</v>
      </c>
      <c r="AB2" s="156"/>
      <c r="AC2" s="156"/>
      <c r="AD2" s="136" t="s">
        <v>24</v>
      </c>
      <c r="AE2" s="95"/>
      <c r="AF2" s="95"/>
      <c r="AG2" s="304" t="s">
        <v>17</v>
      </c>
      <c r="AH2" s="305"/>
      <c r="AI2" s="305"/>
      <c r="AJ2" s="305"/>
      <c r="AK2" s="306"/>
      <c r="AL2" s="95"/>
      <c r="AM2" s="95"/>
      <c r="AN2" s="95"/>
      <c r="AO2" s="95"/>
      <c r="AP2" s="95"/>
      <c r="AQ2" s="95"/>
    </row>
    <row r="3" spans="1:43">
      <c r="A3" s="96" t="s">
        <v>68</v>
      </c>
      <c r="B3" s="95"/>
      <c r="C3" s="95"/>
      <c r="D3" s="95"/>
      <c r="E3" s="95"/>
      <c r="F3" s="95"/>
      <c r="G3" s="95"/>
      <c r="H3" s="95"/>
      <c r="I3" s="95"/>
      <c r="J3" s="95"/>
      <c r="K3" s="95"/>
      <c r="L3" s="95"/>
      <c r="M3" s="95"/>
      <c r="N3" s="95"/>
      <c r="O3" s="95"/>
      <c r="P3" s="95"/>
      <c r="Q3" s="95"/>
      <c r="R3" s="95"/>
      <c r="S3" s="95"/>
      <c r="T3" s="95"/>
      <c r="U3" s="95"/>
      <c r="V3" s="95"/>
      <c r="W3" s="95"/>
      <c r="X3" s="95"/>
      <c r="Y3" s="95"/>
      <c r="Z3" s="95"/>
      <c r="AA3" s="32" t="s">
        <v>311</v>
      </c>
      <c r="AB3" s="3"/>
      <c r="AC3" s="3"/>
      <c r="AD3" s="186">
        <v>37429</v>
      </c>
      <c r="AE3" s="95"/>
      <c r="AF3" s="95"/>
      <c r="AG3" s="184" t="s">
        <v>26</v>
      </c>
      <c r="AH3" s="307"/>
      <c r="AI3" s="307"/>
      <c r="AJ3" s="307"/>
      <c r="AK3" s="308"/>
      <c r="AL3" s="95"/>
      <c r="AM3" s="95"/>
      <c r="AN3" s="95"/>
      <c r="AO3" s="95"/>
      <c r="AP3" s="95"/>
      <c r="AQ3" s="95"/>
    </row>
    <row r="4" spans="1:43">
      <c r="A4" s="135" t="s">
        <v>5</v>
      </c>
      <c r="B4" s="135"/>
      <c r="C4" s="135" t="s">
        <v>7</v>
      </c>
      <c r="D4" s="135"/>
      <c r="E4" s="174" t="s">
        <v>33</v>
      </c>
      <c r="F4" s="143"/>
      <c r="G4" s="143"/>
      <c r="H4" s="143"/>
      <c r="I4" s="143"/>
      <c r="J4" s="143"/>
      <c r="K4" s="143"/>
      <c r="L4" s="143"/>
      <c r="M4" s="143"/>
      <c r="N4" s="143"/>
      <c r="O4" s="143"/>
      <c r="P4" s="143"/>
      <c r="Q4" s="143"/>
      <c r="R4" s="143"/>
      <c r="S4" s="406" t="s">
        <v>4</v>
      </c>
      <c r="T4" s="366"/>
      <c r="U4" s="366"/>
      <c r="V4" s="367"/>
      <c r="W4" s="242"/>
      <c r="X4" s="242"/>
      <c r="Y4" s="242"/>
      <c r="Z4" s="95"/>
      <c r="AA4" s="32" t="s">
        <v>312</v>
      </c>
      <c r="AB4" s="3"/>
      <c r="AC4" s="3"/>
      <c r="AD4" s="186">
        <v>37429</v>
      </c>
      <c r="AE4" s="95"/>
      <c r="AF4" s="95"/>
      <c r="AG4" s="157" t="s">
        <v>34</v>
      </c>
      <c r="AH4" s="119" t="s">
        <v>48</v>
      </c>
      <c r="AI4" s="119" t="s">
        <v>165</v>
      </c>
      <c r="AJ4" s="119" t="s">
        <v>211</v>
      </c>
      <c r="AK4" s="157" t="s">
        <v>1</v>
      </c>
      <c r="AL4" s="95"/>
      <c r="AM4" s="95"/>
      <c r="AN4" s="95"/>
      <c r="AO4" s="95"/>
      <c r="AP4" s="95"/>
      <c r="AQ4" s="95"/>
    </row>
    <row r="5" spans="1:43">
      <c r="A5" s="136" t="s">
        <v>43</v>
      </c>
      <c r="B5" s="135" t="s">
        <v>40</v>
      </c>
      <c r="C5" s="136" t="s">
        <v>46</v>
      </c>
      <c r="D5" s="146" t="s">
        <v>16</v>
      </c>
      <c r="E5" s="136">
        <v>1</v>
      </c>
      <c r="F5" s="175"/>
      <c r="G5" s="175"/>
      <c r="H5" s="175"/>
      <c r="I5" s="175"/>
      <c r="J5" s="175"/>
      <c r="K5" s="175"/>
      <c r="L5" s="175"/>
      <c r="M5" s="175"/>
      <c r="N5" s="175"/>
      <c r="O5" s="175"/>
      <c r="P5" s="175"/>
      <c r="Q5" s="175"/>
      <c r="R5" s="175"/>
      <c r="S5" s="136" t="s">
        <v>2</v>
      </c>
      <c r="T5" s="136" t="s">
        <v>31</v>
      </c>
      <c r="U5" s="136" t="s">
        <v>24</v>
      </c>
      <c r="V5" s="50" t="s">
        <v>66</v>
      </c>
      <c r="W5" s="55"/>
      <c r="X5" s="55"/>
      <c r="Y5" s="55"/>
      <c r="Z5" s="95"/>
      <c r="AA5" s="2"/>
      <c r="AB5" s="3"/>
      <c r="AC5" s="3"/>
      <c r="AD5" s="186"/>
      <c r="AE5" s="95"/>
      <c r="AF5" s="95"/>
      <c r="AG5" s="251" t="s">
        <v>49</v>
      </c>
      <c r="AH5" s="148" t="s">
        <v>49</v>
      </c>
      <c r="AI5" s="148" t="s">
        <v>49</v>
      </c>
      <c r="AJ5" s="251" t="s">
        <v>49</v>
      </c>
      <c r="AK5" s="251" t="s">
        <v>50</v>
      </c>
      <c r="AL5" s="95"/>
      <c r="AM5" s="95"/>
      <c r="AN5" s="95"/>
      <c r="AO5" s="95"/>
      <c r="AP5" s="95"/>
      <c r="AQ5" s="95"/>
    </row>
    <row r="6" spans="1:43">
      <c r="A6" s="136">
        <v>1</v>
      </c>
      <c r="B6" s="135" t="str">
        <f>DenStatus!C5</f>
        <v>Scout Oath</v>
      </c>
      <c r="C6" s="136">
        <v>1</v>
      </c>
      <c r="D6" s="295">
        <v>1</v>
      </c>
      <c r="E6" s="5"/>
      <c r="F6" s="295"/>
      <c r="G6" s="175"/>
      <c r="H6" s="175"/>
      <c r="I6" s="175"/>
      <c r="J6" s="175"/>
      <c r="K6" s="175"/>
      <c r="L6" s="175"/>
      <c r="M6" s="175"/>
      <c r="N6" s="175"/>
      <c r="O6" s="175"/>
      <c r="P6" s="175"/>
      <c r="Q6" s="175"/>
      <c r="R6" s="175"/>
      <c r="S6" s="136">
        <f t="shared" ref="S6:S12" si="0">COUNTA(E6:R6)</f>
        <v>0</v>
      </c>
      <c r="T6" s="136">
        <f t="shared" ref="T6:T12" si="1">IF(SUM(AG6:AJ6)&gt;=AK6,1,0)</f>
        <v>0</v>
      </c>
      <c r="U6" s="177"/>
      <c r="V6" s="177"/>
      <c r="W6" s="243"/>
      <c r="X6" s="243"/>
      <c r="Y6" s="243"/>
      <c r="Z6" s="95"/>
      <c r="AA6" s="2"/>
      <c r="AB6" s="3"/>
      <c r="AC6" s="3"/>
      <c r="AD6" s="186"/>
      <c r="AE6" s="95"/>
      <c r="AF6" s="95"/>
      <c r="AG6" s="136">
        <f>IF(S6&gt;=C6,1,0)</f>
        <v>0</v>
      </c>
      <c r="AH6" s="136"/>
      <c r="AI6" s="136"/>
      <c r="AJ6" s="136"/>
      <c r="AK6" s="136">
        <v>1</v>
      </c>
      <c r="AL6" s="95"/>
      <c r="AM6" s="95"/>
      <c r="AN6" s="95"/>
      <c r="AO6" s="95"/>
      <c r="AP6" s="95"/>
      <c r="AQ6" s="95"/>
    </row>
    <row r="7" spans="1:43">
      <c r="A7" s="136">
        <f t="shared" ref="A7:A12" si="2">A6+1</f>
        <v>2</v>
      </c>
      <c r="B7" s="135" t="str">
        <f>DenStatus!C6</f>
        <v>Scout Law</v>
      </c>
      <c r="C7" s="136">
        <v>1</v>
      </c>
      <c r="D7" s="295">
        <v>1</v>
      </c>
      <c r="E7" s="5"/>
      <c r="F7" s="295"/>
      <c r="G7" s="175"/>
      <c r="H7" s="175"/>
      <c r="I7" s="175"/>
      <c r="J7" s="117"/>
      <c r="K7" s="175"/>
      <c r="L7" s="175"/>
      <c r="M7" s="175"/>
      <c r="N7" s="175"/>
      <c r="O7" s="175"/>
      <c r="P7" s="175"/>
      <c r="Q7" s="175"/>
      <c r="R7" s="175"/>
      <c r="S7" s="136">
        <f t="shared" si="0"/>
        <v>0</v>
      </c>
      <c r="T7" s="136">
        <f t="shared" si="1"/>
        <v>0</v>
      </c>
      <c r="U7" s="177"/>
      <c r="V7" s="177"/>
      <c r="W7" s="243"/>
      <c r="X7" s="243"/>
      <c r="Y7" s="243"/>
      <c r="Z7" s="95"/>
      <c r="AA7" s="2"/>
      <c r="AB7" s="3"/>
      <c r="AC7" s="3"/>
      <c r="AD7" s="186"/>
      <c r="AE7" s="95"/>
      <c r="AF7" s="95"/>
      <c r="AG7" s="136">
        <f t="shared" ref="AG7:AG12" si="3">IF(S7&gt;=C7,1,0)</f>
        <v>0</v>
      </c>
      <c r="AH7" s="136"/>
      <c r="AI7" s="136"/>
      <c r="AJ7" s="136"/>
      <c r="AK7" s="136">
        <v>1</v>
      </c>
      <c r="AL7" s="95"/>
      <c r="AM7" s="95"/>
      <c r="AN7" s="95"/>
      <c r="AO7" s="95"/>
      <c r="AP7" s="95"/>
      <c r="AQ7" s="95"/>
    </row>
    <row r="8" spans="1:43">
      <c r="A8" s="136">
        <f t="shared" si="2"/>
        <v>3</v>
      </c>
      <c r="B8" s="135" t="str">
        <f>DenStatus!C7</f>
        <v>Cub Scout Sign</v>
      </c>
      <c r="C8" s="136">
        <v>1</v>
      </c>
      <c r="D8" s="295">
        <v>1</v>
      </c>
      <c r="E8" s="5"/>
      <c r="F8" s="295"/>
      <c r="G8" s="175"/>
      <c r="H8" s="175"/>
      <c r="I8" s="175"/>
      <c r="J8" s="175"/>
      <c r="K8" s="175"/>
      <c r="L8" s="175"/>
      <c r="M8" s="175"/>
      <c r="N8" s="175"/>
      <c r="O8" s="175"/>
      <c r="P8" s="175"/>
      <c r="Q8" s="175"/>
      <c r="R8" s="175"/>
      <c r="S8" s="136">
        <f t="shared" si="0"/>
        <v>0</v>
      </c>
      <c r="T8" s="136">
        <f t="shared" si="1"/>
        <v>0</v>
      </c>
      <c r="U8" s="177"/>
      <c r="V8" s="177"/>
      <c r="W8" s="243"/>
      <c r="X8" s="243"/>
      <c r="Y8" s="243"/>
      <c r="Z8" s="95"/>
      <c r="AA8" s="2"/>
      <c r="AB8" s="3"/>
      <c r="AC8" s="3"/>
      <c r="AD8" s="186"/>
      <c r="AE8" s="95"/>
      <c r="AF8" s="95"/>
      <c r="AG8" s="136">
        <f t="shared" si="3"/>
        <v>0</v>
      </c>
      <c r="AH8" s="136"/>
      <c r="AI8" s="136"/>
      <c r="AJ8" s="136"/>
      <c r="AK8" s="136">
        <v>1</v>
      </c>
      <c r="AL8" s="95"/>
      <c r="AM8" s="95"/>
      <c r="AN8" s="95"/>
      <c r="AO8" s="95"/>
      <c r="AP8" s="95"/>
      <c r="AQ8" s="95"/>
    </row>
    <row r="9" spans="1:43">
      <c r="A9" s="136">
        <f t="shared" si="2"/>
        <v>4</v>
      </c>
      <c r="B9" s="135" t="str">
        <f>DenStatus!C8</f>
        <v>Cub Scout Handshake</v>
      </c>
      <c r="C9" s="136">
        <v>1</v>
      </c>
      <c r="D9" s="295">
        <v>1</v>
      </c>
      <c r="E9" s="5"/>
      <c r="F9" s="295"/>
      <c r="G9" s="175"/>
      <c r="H9" s="175"/>
      <c r="I9" s="175"/>
      <c r="J9" s="175"/>
      <c r="K9" s="175"/>
      <c r="L9" s="175"/>
      <c r="M9" s="175"/>
      <c r="N9" s="175"/>
      <c r="O9" s="175"/>
      <c r="P9" s="175"/>
      <c r="Q9" s="175"/>
      <c r="R9" s="175"/>
      <c r="S9" s="136">
        <f t="shared" si="0"/>
        <v>0</v>
      </c>
      <c r="T9" s="136">
        <f t="shared" si="1"/>
        <v>0</v>
      </c>
      <c r="U9" s="177"/>
      <c r="V9" s="177"/>
      <c r="W9" s="243"/>
      <c r="X9" s="243"/>
      <c r="Y9" s="243"/>
      <c r="Z9" s="95"/>
      <c r="AA9" s="2"/>
      <c r="AB9" s="3"/>
      <c r="AC9" s="3"/>
      <c r="AD9" s="186"/>
      <c r="AE9" s="95"/>
      <c r="AF9" s="95"/>
      <c r="AG9" s="136">
        <f t="shared" si="3"/>
        <v>0</v>
      </c>
      <c r="AH9" s="136"/>
      <c r="AI9" s="136"/>
      <c r="AJ9" s="136"/>
      <c r="AK9" s="136">
        <v>1</v>
      </c>
      <c r="AL9" s="95"/>
      <c r="AM9" s="95"/>
      <c r="AN9" s="95"/>
      <c r="AO9" s="95"/>
      <c r="AP9" s="95"/>
      <c r="AQ9" s="95"/>
    </row>
    <row r="10" spans="1:43">
      <c r="A10" s="136">
        <f t="shared" si="2"/>
        <v>5</v>
      </c>
      <c r="B10" s="135" t="str">
        <f>DenStatus!C9</f>
        <v>Cub Scout Motto</v>
      </c>
      <c r="C10" s="136">
        <v>1</v>
      </c>
      <c r="D10" s="295">
        <v>1</v>
      </c>
      <c r="E10" s="5"/>
      <c r="F10" s="295"/>
      <c r="G10" s="175"/>
      <c r="H10" s="175"/>
      <c r="I10" s="175"/>
      <c r="J10" s="175"/>
      <c r="K10" s="175"/>
      <c r="L10" s="175"/>
      <c r="M10" s="175"/>
      <c r="N10" s="175"/>
      <c r="O10" s="175"/>
      <c r="P10" s="175"/>
      <c r="Q10" s="175"/>
      <c r="R10" s="175"/>
      <c r="S10" s="136">
        <f t="shared" si="0"/>
        <v>0</v>
      </c>
      <c r="T10" s="136">
        <f t="shared" si="1"/>
        <v>0</v>
      </c>
      <c r="U10" s="177"/>
      <c r="V10" s="177"/>
      <c r="W10" s="243"/>
      <c r="X10" s="243"/>
      <c r="Y10" s="243"/>
      <c r="Z10" s="95"/>
      <c r="AA10" s="2"/>
      <c r="AB10" s="3"/>
      <c r="AC10" s="3"/>
      <c r="AD10" s="186"/>
      <c r="AE10" s="95"/>
      <c r="AF10" s="95"/>
      <c r="AG10" s="136">
        <f t="shared" si="3"/>
        <v>0</v>
      </c>
      <c r="AH10" s="136"/>
      <c r="AI10" s="136"/>
      <c r="AJ10" s="136"/>
      <c r="AK10" s="136">
        <v>1</v>
      </c>
      <c r="AL10" s="95"/>
      <c r="AM10" s="95"/>
      <c r="AN10" s="95"/>
      <c r="AO10" s="95"/>
      <c r="AP10" s="95"/>
      <c r="AQ10" s="95"/>
    </row>
    <row r="11" spans="1:43">
      <c r="A11" s="136">
        <f t="shared" si="2"/>
        <v>6</v>
      </c>
      <c r="B11" s="135" t="str">
        <f>DenStatus!C10</f>
        <v>Cub Scout Salute</v>
      </c>
      <c r="C11" s="136">
        <v>1</v>
      </c>
      <c r="D11" s="295">
        <v>1</v>
      </c>
      <c r="E11" s="5"/>
      <c r="F11" s="295"/>
      <c r="G11" s="175"/>
      <c r="H11" s="175"/>
      <c r="I11" s="175"/>
      <c r="J11" s="175"/>
      <c r="K11" s="175"/>
      <c r="L11" s="175"/>
      <c r="M11" s="175"/>
      <c r="N11" s="175"/>
      <c r="O11" s="175"/>
      <c r="P11" s="175"/>
      <c r="Q11" s="175"/>
      <c r="R11" s="175"/>
      <c r="S11" s="136">
        <f t="shared" si="0"/>
        <v>0</v>
      </c>
      <c r="T11" s="136">
        <f t="shared" si="1"/>
        <v>0</v>
      </c>
      <c r="U11" s="177"/>
      <c r="V11" s="177"/>
      <c r="W11" s="243"/>
      <c r="X11" s="243"/>
      <c r="Y11" s="243"/>
      <c r="Z11" s="95"/>
      <c r="AA11" s="2"/>
      <c r="AB11" s="3"/>
      <c r="AC11" s="3"/>
      <c r="AD11" s="186"/>
      <c r="AE11" s="95"/>
      <c r="AF11" s="95"/>
      <c r="AG11" s="136">
        <f t="shared" si="3"/>
        <v>0</v>
      </c>
      <c r="AH11" s="136"/>
      <c r="AI11" s="136"/>
      <c r="AJ11" s="136"/>
      <c r="AK11" s="136">
        <v>1</v>
      </c>
      <c r="AL11" s="95"/>
      <c r="AM11" s="95"/>
      <c r="AN11" s="95"/>
      <c r="AO11" s="95"/>
      <c r="AP11" s="95"/>
      <c r="AQ11" s="95"/>
    </row>
    <row r="12" spans="1:43" ht="13.5" thickBot="1">
      <c r="A12" s="258">
        <f t="shared" si="2"/>
        <v>7</v>
      </c>
      <c r="B12" s="185" t="str">
        <f>DenStatus!C11</f>
        <v>Child Protection</v>
      </c>
      <c r="C12" s="258">
        <v>1</v>
      </c>
      <c r="D12" s="259">
        <v>1</v>
      </c>
      <c r="E12" s="179"/>
      <c r="F12" s="259"/>
      <c r="G12" s="260"/>
      <c r="H12" s="260"/>
      <c r="I12" s="260"/>
      <c r="J12" s="260"/>
      <c r="K12" s="260"/>
      <c r="L12" s="260"/>
      <c r="M12" s="260"/>
      <c r="N12" s="260"/>
      <c r="O12" s="260"/>
      <c r="P12" s="260"/>
      <c r="Q12" s="260"/>
      <c r="R12" s="260"/>
      <c r="S12" s="258">
        <f t="shared" si="0"/>
        <v>0</v>
      </c>
      <c r="T12" s="258">
        <f t="shared" si="1"/>
        <v>0</v>
      </c>
      <c r="U12" s="261"/>
      <c r="V12" s="261"/>
      <c r="W12" s="243"/>
      <c r="X12" s="243"/>
      <c r="Y12" s="243"/>
      <c r="Z12" s="95"/>
      <c r="AA12" s="2"/>
      <c r="AB12" s="3"/>
      <c r="AC12" s="3"/>
      <c r="AD12" s="186"/>
      <c r="AE12" s="95"/>
      <c r="AF12" s="95"/>
      <c r="AG12" s="136">
        <f t="shared" si="3"/>
        <v>0</v>
      </c>
      <c r="AH12" s="136"/>
      <c r="AI12" s="136"/>
      <c r="AJ12" s="136"/>
      <c r="AK12" s="136">
        <v>1</v>
      </c>
      <c r="AL12" s="95"/>
      <c r="AM12" s="95"/>
      <c r="AN12" s="95"/>
      <c r="AO12" s="95"/>
      <c r="AP12" s="95"/>
      <c r="AQ12" s="95"/>
    </row>
    <row r="13" spans="1:43">
      <c r="A13" s="192"/>
      <c r="B13" s="148" t="s">
        <v>60</v>
      </c>
      <c r="C13" s="149">
        <f>IF(SUM(T6:T12)&gt;=7,"X",0)</f>
        <v>0</v>
      </c>
      <c r="D13" s="223" t="s">
        <v>284</v>
      </c>
      <c r="E13" s="145"/>
      <c r="F13" s="152"/>
      <c r="G13" s="152"/>
      <c r="H13" s="152"/>
      <c r="I13" s="152"/>
      <c r="J13" s="152"/>
      <c r="K13" s="152"/>
      <c r="L13" s="152"/>
      <c r="M13" s="152"/>
      <c r="N13" s="152"/>
      <c r="O13" s="152"/>
      <c r="P13" s="152"/>
      <c r="Q13" s="152"/>
      <c r="R13" s="152"/>
      <c r="S13" s="152"/>
      <c r="T13" s="152"/>
      <c r="U13" s="178"/>
      <c r="V13" s="155"/>
      <c r="W13" s="155"/>
      <c r="X13" s="155"/>
      <c r="Y13" s="155"/>
      <c r="Z13" s="95"/>
      <c r="AA13" s="2"/>
      <c r="AB13" s="3"/>
      <c r="AC13" s="3"/>
      <c r="AD13" s="186"/>
      <c r="AE13" s="95"/>
      <c r="AF13" s="95"/>
      <c r="AG13" s="95"/>
      <c r="AH13" s="95"/>
      <c r="AI13" s="95"/>
      <c r="AJ13" s="95"/>
      <c r="AK13" s="95"/>
      <c r="AL13" s="95"/>
      <c r="AM13" s="95"/>
      <c r="AN13" s="95"/>
      <c r="AO13" s="95"/>
      <c r="AP13" s="95"/>
      <c r="AQ13" s="95"/>
    </row>
    <row r="14" spans="1:43">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2"/>
      <c r="AB14" s="3"/>
      <c r="AC14" s="3"/>
      <c r="AD14" s="186"/>
      <c r="AE14" s="95"/>
      <c r="AF14" s="95"/>
      <c r="AG14" s="104" t="s">
        <v>112</v>
      </c>
      <c r="AH14" s="105"/>
      <c r="AI14" s="105"/>
      <c r="AJ14" s="143"/>
      <c r="AK14" s="144"/>
      <c r="AL14" s="95"/>
      <c r="AM14" s="95"/>
      <c r="AN14" s="95"/>
      <c r="AO14" s="95"/>
      <c r="AP14" s="95"/>
      <c r="AQ14" s="95"/>
    </row>
    <row r="15" spans="1:43">
      <c r="A15" s="96" t="s">
        <v>317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2"/>
      <c r="AB15" s="3"/>
      <c r="AC15" s="3"/>
      <c r="AD15" s="186"/>
      <c r="AE15" s="95"/>
      <c r="AF15" s="95"/>
      <c r="AG15" s="138" t="s">
        <v>26</v>
      </c>
      <c r="AH15" s="143"/>
      <c r="AI15" s="143"/>
      <c r="AJ15" s="143"/>
      <c r="AK15" s="144"/>
      <c r="AL15" s="95"/>
      <c r="AM15" s="95"/>
      <c r="AN15" s="95"/>
      <c r="AO15" s="95"/>
      <c r="AP15" s="95"/>
      <c r="AQ15" s="95"/>
    </row>
    <row r="16" spans="1:43">
      <c r="A16" s="49" t="s">
        <v>54</v>
      </c>
      <c r="B16" s="135"/>
      <c r="C16" s="135" t="s">
        <v>7</v>
      </c>
      <c r="D16" s="135"/>
      <c r="E16" s="138" t="s">
        <v>33</v>
      </c>
      <c r="F16" s="143"/>
      <c r="G16" s="143"/>
      <c r="H16" s="143"/>
      <c r="I16" s="143"/>
      <c r="J16" s="143"/>
      <c r="K16" s="143"/>
      <c r="L16" s="143"/>
      <c r="M16" s="143"/>
      <c r="N16" s="143"/>
      <c r="O16" s="143"/>
      <c r="P16" s="143"/>
      <c r="Q16" s="143"/>
      <c r="R16" s="143"/>
      <c r="S16" s="365" t="s">
        <v>57</v>
      </c>
      <c r="T16" s="366"/>
      <c r="U16" s="366"/>
      <c r="V16" s="367"/>
      <c r="W16" s="242"/>
      <c r="X16" s="242"/>
      <c r="Y16" s="242"/>
      <c r="Z16" s="95"/>
      <c r="AA16" s="2"/>
      <c r="AB16" s="3"/>
      <c r="AC16" s="3"/>
      <c r="AD16" s="186"/>
      <c r="AE16" s="95"/>
      <c r="AF16" s="95"/>
      <c r="AG16" s="157" t="s">
        <v>34</v>
      </c>
      <c r="AH16" s="119" t="s">
        <v>48</v>
      </c>
      <c r="AI16" s="119" t="s">
        <v>165</v>
      </c>
      <c r="AJ16" s="119" t="s">
        <v>211</v>
      </c>
      <c r="AK16" s="157" t="s">
        <v>1</v>
      </c>
      <c r="AL16" s="95"/>
      <c r="AM16" s="95"/>
      <c r="AN16" s="95"/>
      <c r="AO16" s="95"/>
      <c r="AP16" s="95"/>
      <c r="AQ16" s="95"/>
    </row>
    <row r="17" spans="1:43">
      <c r="A17" s="136" t="s">
        <v>43</v>
      </c>
      <c r="B17" s="135" t="s">
        <v>40</v>
      </c>
      <c r="C17" s="136" t="s">
        <v>46</v>
      </c>
      <c r="D17" s="136" t="s">
        <v>16</v>
      </c>
      <c r="E17" s="295"/>
      <c r="F17" s="175"/>
      <c r="G17" s="175"/>
      <c r="H17" s="175"/>
      <c r="I17" s="175"/>
      <c r="J17" s="175"/>
      <c r="K17" s="175"/>
      <c r="L17" s="175"/>
      <c r="M17" s="175"/>
      <c r="N17" s="175"/>
      <c r="O17" s="175"/>
      <c r="P17" s="175"/>
      <c r="Q17" s="175"/>
      <c r="R17" s="175"/>
      <c r="S17" s="149" t="s">
        <v>2</v>
      </c>
      <c r="T17" s="149" t="s">
        <v>31</v>
      </c>
      <c r="U17" s="149" t="s">
        <v>24</v>
      </c>
      <c r="V17" s="50" t="s">
        <v>66</v>
      </c>
      <c r="W17" s="55"/>
      <c r="X17" s="55"/>
      <c r="Y17" s="55"/>
      <c r="Z17" s="95"/>
      <c r="AA17" s="2"/>
      <c r="AB17" s="3"/>
      <c r="AC17" s="3"/>
      <c r="AD17" s="186"/>
      <c r="AE17" s="95"/>
      <c r="AF17" s="95"/>
      <c r="AG17" s="251" t="s">
        <v>49</v>
      </c>
      <c r="AH17" s="148" t="s">
        <v>49</v>
      </c>
      <c r="AI17" s="148" t="s">
        <v>49</v>
      </c>
      <c r="AJ17" s="251" t="s">
        <v>49</v>
      </c>
      <c r="AK17" s="251" t="s">
        <v>50</v>
      </c>
      <c r="AL17" s="95"/>
      <c r="AM17" s="95"/>
      <c r="AN17" s="95"/>
      <c r="AO17" s="95"/>
      <c r="AP17" s="95"/>
      <c r="AQ17" s="95"/>
    </row>
    <row r="18" spans="1:43">
      <c r="A18" s="357">
        <v>1</v>
      </c>
      <c r="B18" s="400" t="str">
        <f>DenStatus!C15</f>
        <v>Cast Iron Chef</v>
      </c>
      <c r="C18" s="357">
        <v>2</v>
      </c>
      <c r="D18" s="357">
        <v>3</v>
      </c>
      <c r="E18" s="136">
        <v>1</v>
      </c>
      <c r="F18" s="136">
        <v>2</v>
      </c>
      <c r="G18" s="136">
        <v>3</v>
      </c>
      <c r="H18" s="203"/>
      <c r="I18" s="203"/>
      <c r="J18" s="203"/>
      <c r="K18" s="203"/>
      <c r="L18" s="203"/>
      <c r="M18" s="203"/>
      <c r="N18" s="203"/>
      <c r="O18" s="203"/>
      <c r="P18" s="203"/>
      <c r="Q18" s="203"/>
      <c r="R18" s="203"/>
      <c r="S18" s="357">
        <f>COUNTA(E19:R19)</f>
        <v>0</v>
      </c>
      <c r="T18" s="357">
        <f>IF(SUM(AG18:AJ19)&gt;=AK18,1,0)</f>
        <v>0</v>
      </c>
      <c r="U18" s="377"/>
      <c r="V18" s="377"/>
      <c r="W18" s="244"/>
      <c r="X18" s="244"/>
      <c r="Y18" s="244"/>
      <c r="Z18" s="95"/>
      <c r="AA18" s="2"/>
      <c r="AB18" s="3"/>
      <c r="AC18" s="3"/>
      <c r="AD18" s="186"/>
      <c r="AE18" s="95"/>
      <c r="AF18" s="95"/>
      <c r="AG18" s="357">
        <f>IF(COUNTA(E19:F19)&gt;=2,1,0)</f>
        <v>0</v>
      </c>
      <c r="AH18" s="357"/>
      <c r="AI18" s="357"/>
      <c r="AJ18" s="357"/>
      <c r="AK18" s="357">
        <v>1</v>
      </c>
      <c r="AL18" s="95"/>
      <c r="AM18" s="95"/>
      <c r="AN18" s="95"/>
      <c r="AO18" s="95"/>
      <c r="AP18" s="95"/>
      <c r="AQ18" s="95"/>
    </row>
    <row r="19" spans="1:43" ht="13.5" thickBot="1">
      <c r="A19" s="394"/>
      <c r="B19" s="396"/>
      <c r="C19" s="394"/>
      <c r="D19" s="356"/>
      <c r="E19" s="179"/>
      <c r="F19" s="179"/>
      <c r="G19" s="179"/>
      <c r="H19" s="210"/>
      <c r="I19" s="210"/>
      <c r="J19" s="210"/>
      <c r="K19" s="210"/>
      <c r="L19" s="210"/>
      <c r="M19" s="210"/>
      <c r="N19" s="197"/>
      <c r="O19" s="197"/>
      <c r="P19" s="197"/>
      <c r="Q19" s="197"/>
      <c r="R19" s="197"/>
      <c r="S19" s="356"/>
      <c r="T19" s="356"/>
      <c r="U19" s="376"/>
      <c r="V19" s="376"/>
      <c r="W19" s="244"/>
      <c r="X19" s="244"/>
      <c r="Y19" s="244"/>
      <c r="Z19" s="95"/>
      <c r="AA19" s="2"/>
      <c r="AB19" s="3"/>
      <c r="AC19" s="3"/>
      <c r="AD19" s="186"/>
      <c r="AE19" s="95"/>
      <c r="AF19" s="95"/>
      <c r="AG19" s="343"/>
      <c r="AH19" s="343"/>
      <c r="AI19" s="343"/>
      <c r="AJ19" s="343"/>
      <c r="AK19" s="343"/>
      <c r="AL19" s="95"/>
      <c r="AM19" s="95"/>
      <c r="AN19" s="95"/>
      <c r="AO19" s="95"/>
      <c r="AP19" s="95"/>
      <c r="AQ19" s="95"/>
    </row>
    <row r="20" spans="1:43">
      <c r="A20" s="360">
        <f>A18+1</f>
        <v>2</v>
      </c>
      <c r="B20" s="390" t="str">
        <f>DenStatus!C16</f>
        <v>Duty to God &amp; You</v>
      </c>
      <c r="C20" s="342">
        <v>3</v>
      </c>
      <c r="D20" s="360">
        <v>4</v>
      </c>
      <c r="E20" s="180">
        <v>1</v>
      </c>
      <c r="F20" s="180">
        <v>2</v>
      </c>
      <c r="G20" s="180">
        <v>3</v>
      </c>
      <c r="H20" s="180">
        <v>4</v>
      </c>
      <c r="I20" s="200"/>
      <c r="J20" s="201"/>
      <c r="K20" s="201"/>
      <c r="L20" s="201"/>
      <c r="M20" s="201"/>
      <c r="N20" s="199"/>
      <c r="O20" s="199"/>
      <c r="P20" s="199"/>
      <c r="Q20" s="199"/>
      <c r="R20" s="199"/>
      <c r="S20" s="360">
        <f>COUNTA(E21:R21)</f>
        <v>0</v>
      </c>
      <c r="T20" s="360">
        <f>IF(SUM(AG20:AJ21)&gt;=AK20,1,0)</f>
        <v>0</v>
      </c>
      <c r="U20" s="375"/>
      <c r="V20" s="375"/>
      <c r="W20" s="244"/>
      <c r="X20" s="244"/>
      <c r="Y20" s="244"/>
      <c r="Z20" s="95"/>
      <c r="AA20" s="2"/>
      <c r="AB20" s="3"/>
      <c r="AC20" s="3"/>
      <c r="AD20" s="186"/>
      <c r="AE20" s="95"/>
      <c r="AF20" s="95"/>
      <c r="AG20" s="360">
        <f>IF(COUNTA(E21)&gt;=1,1,0)</f>
        <v>0</v>
      </c>
      <c r="AH20" s="360">
        <f>IF(COUNTA(F21:H21)&gt;=2,1,0)</f>
        <v>0</v>
      </c>
      <c r="AI20" s="360"/>
      <c r="AJ20" s="360"/>
      <c r="AK20" s="360">
        <v>2</v>
      </c>
      <c r="AL20" s="95"/>
      <c r="AM20" s="95"/>
      <c r="AN20" s="95"/>
      <c r="AO20" s="95"/>
      <c r="AP20" s="95"/>
      <c r="AQ20" s="95"/>
    </row>
    <row r="21" spans="1:43" ht="13.5" thickBot="1">
      <c r="A21" s="394"/>
      <c r="B21" s="396"/>
      <c r="C21" s="394"/>
      <c r="D21" s="356"/>
      <c r="E21" s="179"/>
      <c r="F21" s="179"/>
      <c r="G21" s="179"/>
      <c r="H21" s="179"/>
      <c r="I21" s="196"/>
      <c r="J21" s="197"/>
      <c r="K21" s="197"/>
      <c r="L21" s="197"/>
      <c r="M21" s="197"/>
      <c r="N21" s="197"/>
      <c r="O21" s="197"/>
      <c r="P21" s="197"/>
      <c r="Q21" s="197"/>
      <c r="R21" s="197"/>
      <c r="S21" s="394"/>
      <c r="T21" s="394"/>
      <c r="U21" s="376"/>
      <c r="V21" s="376"/>
      <c r="W21" s="244"/>
      <c r="X21" s="244"/>
      <c r="Y21" s="244"/>
      <c r="Z21" s="95"/>
      <c r="AA21" s="2"/>
      <c r="AB21" s="3"/>
      <c r="AC21" s="3"/>
      <c r="AD21" s="186"/>
      <c r="AE21" s="95"/>
      <c r="AF21" s="95"/>
      <c r="AG21" s="343"/>
      <c r="AH21" s="343"/>
      <c r="AI21" s="343"/>
      <c r="AJ21" s="343"/>
      <c r="AK21" s="343"/>
      <c r="AL21" s="95"/>
      <c r="AM21" s="95"/>
      <c r="AN21" s="95"/>
      <c r="AO21" s="95"/>
      <c r="AP21" s="95"/>
      <c r="AQ21" s="95"/>
    </row>
    <row r="22" spans="1:43">
      <c r="A22" s="360">
        <f>A20+1</f>
        <v>3</v>
      </c>
      <c r="B22" s="390" t="str">
        <f>DenStatus!C17</f>
        <v>First Responder</v>
      </c>
      <c r="C22" s="392" t="s">
        <v>318</v>
      </c>
      <c r="D22" s="360">
        <v>16</v>
      </c>
      <c r="E22" s="180">
        <v>1</v>
      </c>
      <c r="F22" s="180" t="s">
        <v>150</v>
      </c>
      <c r="G22" s="180" t="s">
        <v>151</v>
      </c>
      <c r="H22" s="180" t="s">
        <v>152</v>
      </c>
      <c r="I22" s="180" t="s">
        <v>153</v>
      </c>
      <c r="J22" s="182" t="s">
        <v>172</v>
      </c>
      <c r="K22" s="182">
        <v>3</v>
      </c>
      <c r="L22" s="182">
        <v>4</v>
      </c>
      <c r="M22" s="182" t="s">
        <v>200</v>
      </c>
      <c r="N22" s="182" t="s">
        <v>201</v>
      </c>
      <c r="O22" s="182" t="s">
        <v>202</v>
      </c>
      <c r="P22" s="182" t="s">
        <v>203</v>
      </c>
      <c r="Q22" s="182" t="s">
        <v>204</v>
      </c>
      <c r="R22" s="182" t="s">
        <v>205</v>
      </c>
      <c r="S22" s="360">
        <f>SUM(COUNTA(E23:R23)+COUNTA(E25:R25))</f>
        <v>0</v>
      </c>
      <c r="T22" s="360">
        <f>IF(AG22&gt;=1,(IF(SUM(AH22:AJ25)&gt;=5,1,0)),0)</f>
        <v>0</v>
      </c>
      <c r="U22" s="340"/>
      <c r="V22" s="375"/>
      <c r="W22" s="244"/>
      <c r="X22" s="244"/>
      <c r="Y22" s="244"/>
      <c r="Z22" s="95"/>
      <c r="AA22" s="2"/>
      <c r="AB22" s="3"/>
      <c r="AC22" s="3"/>
      <c r="AD22" s="186"/>
      <c r="AE22" s="95"/>
      <c r="AF22" s="95"/>
      <c r="AG22" s="360">
        <f>IF(COUNTA(E23)&gt;=1,1,0)</f>
        <v>0</v>
      </c>
      <c r="AH22" s="360">
        <f>IF(COUNTA(F23:J23)&gt;=5,1,0)</f>
        <v>0</v>
      </c>
      <c r="AI22" s="360">
        <f>COUNTA(K23:L23)+COUNTA(H25:J25)</f>
        <v>0</v>
      </c>
      <c r="AJ22" s="360">
        <f>IF((COUNTA(M23:R23)+COUNTA(E25:G25))&gt;=5,1,0)</f>
        <v>0</v>
      </c>
      <c r="AK22" s="360">
        <v>6</v>
      </c>
      <c r="AL22" s="95"/>
      <c r="AM22" s="95"/>
      <c r="AN22" s="95"/>
      <c r="AO22" s="95"/>
      <c r="AP22" s="95"/>
      <c r="AQ22" s="95"/>
    </row>
    <row r="23" spans="1:43" ht="13.5" thickBot="1">
      <c r="A23" s="389"/>
      <c r="B23" s="391"/>
      <c r="C23" s="389"/>
      <c r="D23" s="344"/>
      <c r="E23" s="179"/>
      <c r="F23" s="179"/>
      <c r="G23" s="179"/>
      <c r="H23" s="179"/>
      <c r="I23" s="179"/>
      <c r="J23" s="179"/>
      <c r="K23" s="179"/>
      <c r="L23" s="179"/>
      <c r="M23" s="179"/>
      <c r="N23" s="179"/>
      <c r="O23" s="179"/>
      <c r="P23" s="179"/>
      <c r="Q23" s="179"/>
      <c r="R23" s="179"/>
      <c r="S23" s="389"/>
      <c r="T23" s="389"/>
      <c r="U23" s="393"/>
      <c r="V23" s="393"/>
      <c r="W23" s="244"/>
      <c r="X23" s="244"/>
      <c r="Y23" s="244"/>
      <c r="Z23" s="95"/>
      <c r="AA23" s="2"/>
      <c r="AB23" s="3"/>
      <c r="AC23" s="3"/>
      <c r="AD23" s="186"/>
      <c r="AE23" s="95"/>
      <c r="AF23" s="95"/>
      <c r="AG23" s="328"/>
      <c r="AH23" s="328"/>
      <c r="AI23" s="328"/>
      <c r="AJ23" s="328"/>
      <c r="AK23" s="328"/>
      <c r="AL23" s="95"/>
      <c r="AM23" s="95"/>
      <c r="AN23" s="95"/>
      <c r="AO23" s="95"/>
      <c r="AP23" s="95"/>
      <c r="AQ23" s="95"/>
    </row>
    <row r="24" spans="1:43">
      <c r="A24" s="344"/>
      <c r="B24" s="346"/>
      <c r="C24" s="344"/>
      <c r="D24" s="344"/>
      <c r="E24" s="53" t="s">
        <v>206</v>
      </c>
      <c r="F24" s="53" t="s">
        <v>207</v>
      </c>
      <c r="G24" s="53" t="s">
        <v>208</v>
      </c>
      <c r="H24" s="53">
        <v>6</v>
      </c>
      <c r="I24" s="53">
        <v>7</v>
      </c>
      <c r="J24" s="53">
        <v>8</v>
      </c>
      <c r="K24" s="201"/>
      <c r="L24" s="201"/>
      <c r="M24" s="201"/>
      <c r="N24" s="201"/>
      <c r="O24" s="201"/>
      <c r="P24" s="201"/>
      <c r="Q24" s="201"/>
      <c r="R24" s="55"/>
      <c r="S24" s="344"/>
      <c r="T24" s="344"/>
      <c r="U24" s="328"/>
      <c r="V24" s="328"/>
      <c r="W24" s="245"/>
      <c r="X24" s="245"/>
      <c r="Y24" s="245"/>
      <c r="Z24" s="95"/>
      <c r="AA24" s="2"/>
      <c r="AB24" s="3"/>
      <c r="AC24" s="3"/>
      <c r="AD24" s="186"/>
      <c r="AE24" s="95"/>
      <c r="AF24" s="95"/>
      <c r="AG24" s="328"/>
      <c r="AH24" s="328"/>
      <c r="AI24" s="328"/>
      <c r="AJ24" s="328"/>
      <c r="AK24" s="328"/>
      <c r="AL24" s="95"/>
      <c r="AM24" s="95"/>
      <c r="AN24" s="95"/>
      <c r="AO24" s="95"/>
      <c r="AP24" s="95"/>
      <c r="AQ24" s="95"/>
    </row>
    <row r="25" spans="1:43" ht="13.5" thickBot="1">
      <c r="A25" s="356"/>
      <c r="B25" s="387"/>
      <c r="C25" s="356"/>
      <c r="D25" s="356"/>
      <c r="E25" s="179"/>
      <c r="F25" s="179"/>
      <c r="G25" s="179"/>
      <c r="H25" s="179"/>
      <c r="I25" s="179"/>
      <c r="J25" s="179"/>
      <c r="K25" s="210"/>
      <c r="L25" s="210"/>
      <c r="M25" s="210"/>
      <c r="N25" s="210"/>
      <c r="O25" s="210"/>
      <c r="P25" s="210"/>
      <c r="Q25" s="210"/>
      <c r="R25" s="55"/>
      <c r="S25" s="356"/>
      <c r="T25" s="356"/>
      <c r="U25" s="343"/>
      <c r="V25" s="343"/>
      <c r="W25" s="245"/>
      <c r="X25" s="245"/>
      <c r="Y25" s="245"/>
      <c r="Z25" s="95"/>
      <c r="AA25" s="2"/>
      <c r="AB25" s="3"/>
      <c r="AC25" s="3"/>
      <c r="AD25" s="186"/>
      <c r="AE25" s="95"/>
      <c r="AF25" s="95"/>
      <c r="AG25" s="343"/>
      <c r="AH25" s="343"/>
      <c r="AI25" s="343"/>
      <c r="AJ25" s="343"/>
      <c r="AK25" s="343"/>
      <c r="AL25" s="95"/>
      <c r="AM25" s="95"/>
      <c r="AN25" s="95"/>
      <c r="AO25" s="95"/>
      <c r="AP25" s="95"/>
      <c r="AQ25" s="95"/>
    </row>
    <row r="26" spans="1:43" ht="12.75" customHeight="1">
      <c r="A26" s="360">
        <f>A22+1</f>
        <v>4</v>
      </c>
      <c r="B26" s="401" t="str">
        <f>DenStatus!C18</f>
        <v>Stronger, Faster, Higher</v>
      </c>
      <c r="C26" s="360">
        <v>9</v>
      </c>
      <c r="D26" s="360">
        <v>11</v>
      </c>
      <c r="E26" s="180">
        <v>1</v>
      </c>
      <c r="F26" s="180" t="s">
        <v>150</v>
      </c>
      <c r="G26" s="180" t="s">
        <v>151</v>
      </c>
      <c r="H26" s="180" t="s">
        <v>152</v>
      </c>
      <c r="I26" s="180" t="s">
        <v>153</v>
      </c>
      <c r="J26" s="180" t="s">
        <v>172</v>
      </c>
      <c r="K26" s="182" t="s">
        <v>173</v>
      </c>
      <c r="L26" s="182">
        <v>3</v>
      </c>
      <c r="M26" s="182">
        <v>4</v>
      </c>
      <c r="N26" s="182">
        <v>5</v>
      </c>
      <c r="O26" s="182">
        <v>6</v>
      </c>
      <c r="P26" s="201"/>
      <c r="Q26" s="201"/>
      <c r="R26" s="201"/>
      <c r="S26" s="360">
        <f>COUNTA(E27:R27)</f>
        <v>0</v>
      </c>
      <c r="T26" s="360">
        <f>IF(SUM(AG26:AJ27)&gt;=AK26,1,0)</f>
        <v>0</v>
      </c>
      <c r="U26" s="375"/>
      <c r="V26" s="375"/>
      <c r="W26" s="244"/>
      <c r="X26" s="244"/>
      <c r="Y26" s="244"/>
      <c r="Z26" s="95"/>
      <c r="AA26" s="2"/>
      <c r="AB26" s="3"/>
      <c r="AC26" s="3"/>
      <c r="AD26" s="186"/>
      <c r="AE26" s="95"/>
      <c r="AF26" s="95"/>
      <c r="AG26" s="360">
        <f>IF(COUNTA(E27:L27)&gt;=8,1,0)</f>
        <v>0</v>
      </c>
      <c r="AH26" s="360">
        <f>IF(COUNTA(M27:O27)&gt;=1,1,0)</f>
        <v>0</v>
      </c>
      <c r="AI26" s="360"/>
      <c r="AJ26" s="360"/>
      <c r="AK26" s="360">
        <v>2</v>
      </c>
      <c r="AL26" s="95"/>
      <c r="AM26" s="95"/>
      <c r="AN26" s="95"/>
      <c r="AO26" s="95"/>
      <c r="AP26" s="95"/>
      <c r="AQ26" s="95"/>
    </row>
    <row r="27" spans="1:43" ht="13.5" thickBot="1">
      <c r="A27" s="356"/>
      <c r="B27" s="387"/>
      <c r="C27" s="356"/>
      <c r="D27" s="356"/>
      <c r="E27" s="183"/>
      <c r="F27" s="183"/>
      <c r="G27" s="183"/>
      <c r="H27" s="183"/>
      <c r="I27" s="183"/>
      <c r="J27" s="183"/>
      <c r="K27" s="183"/>
      <c r="L27" s="183"/>
      <c r="M27" s="183"/>
      <c r="N27" s="183"/>
      <c r="O27" s="183"/>
      <c r="P27" s="205"/>
      <c r="Q27" s="205"/>
      <c r="R27" s="205"/>
      <c r="S27" s="356"/>
      <c r="T27" s="356"/>
      <c r="U27" s="376"/>
      <c r="V27" s="376"/>
      <c r="W27" s="244"/>
      <c r="X27" s="244"/>
      <c r="Y27" s="244"/>
      <c r="Z27" s="95"/>
      <c r="AA27" s="2"/>
      <c r="AB27" s="3"/>
      <c r="AC27" s="3"/>
      <c r="AD27" s="186"/>
      <c r="AE27" s="95"/>
      <c r="AF27" s="95"/>
      <c r="AG27" s="343"/>
      <c r="AH27" s="343"/>
      <c r="AI27" s="343"/>
      <c r="AJ27" s="343"/>
      <c r="AK27" s="343"/>
      <c r="AL27" s="95"/>
      <c r="AM27" s="95"/>
      <c r="AN27" s="95"/>
      <c r="AO27" s="95"/>
      <c r="AP27" s="95"/>
      <c r="AQ27" s="95"/>
    </row>
    <row r="28" spans="1:43">
      <c r="A28" s="360">
        <f>A26+1</f>
        <v>5</v>
      </c>
      <c r="B28" s="390" t="str">
        <f>DenStatus!C19</f>
        <v>Webelos Walkabout</v>
      </c>
      <c r="C28" s="360">
        <v>5</v>
      </c>
      <c r="D28" s="360">
        <v>6</v>
      </c>
      <c r="E28" s="263">
        <v>1</v>
      </c>
      <c r="F28" s="263">
        <v>2</v>
      </c>
      <c r="G28" s="263">
        <v>3</v>
      </c>
      <c r="H28" s="263">
        <v>4</v>
      </c>
      <c r="I28" s="263">
        <v>5</v>
      </c>
      <c r="J28" s="263">
        <v>6</v>
      </c>
      <c r="K28" s="296"/>
      <c r="L28" s="207"/>
      <c r="M28" s="207"/>
      <c r="N28" s="207"/>
      <c r="O28" s="207"/>
      <c r="P28" s="207"/>
      <c r="Q28" s="207"/>
      <c r="R28" s="207"/>
      <c r="S28" s="360">
        <f>COUNTA(E29:R29)</f>
        <v>0</v>
      </c>
      <c r="T28" s="360">
        <f>IF(SUM(AG28:AJ29)&gt;=AK28,1,0)</f>
        <v>0</v>
      </c>
      <c r="U28" s="375"/>
      <c r="V28" s="375"/>
      <c r="W28" s="244"/>
      <c r="X28" s="244"/>
      <c r="Y28" s="244"/>
      <c r="Z28" s="95"/>
      <c r="AA28" s="2"/>
      <c r="AB28" s="3"/>
      <c r="AC28" s="3"/>
      <c r="AD28" s="186"/>
      <c r="AE28" s="95"/>
      <c r="AF28" s="95"/>
      <c r="AG28" s="360">
        <f>IF(COUNTA(E29:H29)&gt;=4,1,0)</f>
        <v>0</v>
      </c>
      <c r="AH28" s="360">
        <f>IF(COUNTA(I29:J29)&gt;=1,1,0)</f>
        <v>0</v>
      </c>
      <c r="AI28" s="360"/>
      <c r="AJ28" s="360"/>
      <c r="AK28" s="360">
        <v>2</v>
      </c>
      <c r="AL28" s="95"/>
      <c r="AM28" s="95"/>
      <c r="AN28" s="95"/>
      <c r="AO28" s="95"/>
      <c r="AP28" s="95"/>
      <c r="AQ28" s="95"/>
    </row>
    <row r="29" spans="1:43" ht="13.5" thickBot="1">
      <c r="A29" s="356"/>
      <c r="B29" s="387"/>
      <c r="C29" s="356"/>
      <c r="D29" s="356"/>
      <c r="E29" s="183"/>
      <c r="F29" s="183"/>
      <c r="G29" s="183"/>
      <c r="H29" s="183"/>
      <c r="I29" s="183"/>
      <c r="J29" s="183"/>
      <c r="K29" s="196"/>
      <c r="L29" s="197"/>
      <c r="M29" s="197"/>
      <c r="N29" s="197"/>
      <c r="O29" s="197"/>
      <c r="P29" s="197"/>
      <c r="Q29" s="197"/>
      <c r="R29" s="197"/>
      <c r="S29" s="356"/>
      <c r="T29" s="356"/>
      <c r="U29" s="376"/>
      <c r="V29" s="376"/>
      <c r="W29" s="244"/>
      <c r="X29" s="244"/>
      <c r="Y29" s="244"/>
      <c r="Z29" s="95"/>
      <c r="AA29" s="4"/>
      <c r="AB29" s="3"/>
      <c r="AC29" s="3"/>
      <c r="AD29" s="186"/>
      <c r="AE29" s="95"/>
      <c r="AF29" s="95"/>
      <c r="AG29" s="343"/>
      <c r="AH29" s="343"/>
      <c r="AI29" s="343"/>
      <c r="AJ29" s="343"/>
      <c r="AK29" s="343"/>
      <c r="AL29" s="95"/>
      <c r="AM29" s="95"/>
      <c r="AN29" s="95"/>
      <c r="AO29" s="95"/>
      <c r="AP29" s="95"/>
      <c r="AQ29" s="95"/>
    </row>
    <row r="30" spans="1:43">
      <c r="A30" s="184"/>
      <c r="B30" s="262" t="s">
        <v>236</v>
      </c>
      <c r="C30" s="149">
        <f>IF(SUM(T18:T29)&gt;=5,"X",0)</f>
        <v>0</v>
      </c>
      <c r="D30" s="223" t="s">
        <v>284</v>
      </c>
      <c r="E30" s="152"/>
      <c r="F30" s="152"/>
      <c r="G30" s="152"/>
      <c r="H30" s="152"/>
      <c r="I30" s="152"/>
      <c r="J30" s="152"/>
      <c r="K30" s="152"/>
      <c r="L30" s="152"/>
      <c r="M30" s="152"/>
      <c r="N30" s="152"/>
      <c r="O30" s="152"/>
      <c r="P30" s="152"/>
      <c r="Q30" s="152"/>
      <c r="R30" s="152"/>
      <c r="S30" s="152"/>
      <c r="T30" s="152"/>
      <c r="U30" s="176"/>
      <c r="V30" s="155"/>
      <c r="W30" s="155"/>
      <c r="X30" s="155"/>
      <c r="Y30" s="155"/>
      <c r="Z30" s="95"/>
      <c r="AA30" s="2"/>
      <c r="AB30" s="3"/>
      <c r="AC30" s="3"/>
      <c r="AD30" s="186"/>
      <c r="AE30" s="95"/>
      <c r="AF30" s="95"/>
      <c r="AG30" s="95"/>
      <c r="AH30" s="95"/>
      <c r="AI30" s="95"/>
      <c r="AJ30" s="95"/>
      <c r="AK30" s="95"/>
      <c r="AL30" s="95"/>
      <c r="AM30" s="95"/>
      <c r="AN30" s="95"/>
      <c r="AO30" s="95"/>
      <c r="AP30" s="95"/>
      <c r="AQ30" s="95"/>
    </row>
    <row r="31" spans="1:43">
      <c r="A31" s="95"/>
      <c r="B31" s="106"/>
      <c r="C31" s="152"/>
      <c r="D31" s="145"/>
      <c r="E31" s="145"/>
      <c r="F31" s="145"/>
      <c r="G31" s="145"/>
      <c r="H31" s="145"/>
      <c r="I31" s="145"/>
      <c r="J31" s="145"/>
      <c r="K31" s="145"/>
      <c r="L31" s="145"/>
      <c r="M31" s="145"/>
      <c r="N31" s="145"/>
      <c r="O31" s="145"/>
      <c r="P31" s="145"/>
      <c r="Q31" s="145"/>
      <c r="R31" s="145"/>
      <c r="S31" s="95"/>
      <c r="T31" s="95"/>
      <c r="U31" s="95"/>
      <c r="V31" s="95"/>
      <c r="W31" s="95"/>
      <c r="X31" s="95"/>
      <c r="Y31" s="95"/>
      <c r="Z31" s="95"/>
      <c r="AA31" s="2"/>
      <c r="AB31" s="3"/>
      <c r="AC31" s="3"/>
      <c r="AD31" s="186"/>
      <c r="AE31" s="95"/>
      <c r="AF31" s="95"/>
      <c r="AG31" s="253" t="s">
        <v>215</v>
      </c>
      <c r="AH31" s="309"/>
      <c r="AI31" s="309"/>
      <c r="AJ31" s="305"/>
      <c r="AK31" s="306"/>
      <c r="AL31" s="95"/>
      <c r="AM31" s="95"/>
      <c r="AN31" s="95"/>
      <c r="AO31" s="95"/>
      <c r="AP31" s="95"/>
      <c r="AQ31" s="95"/>
    </row>
    <row r="32" spans="1:43">
      <c r="A32" s="102" t="s">
        <v>110</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2"/>
      <c r="AB32" s="3"/>
      <c r="AC32" s="3"/>
      <c r="AD32" s="186"/>
      <c r="AE32" s="95"/>
      <c r="AF32" s="95"/>
      <c r="AG32" s="184" t="s">
        <v>26</v>
      </c>
      <c r="AH32" s="307"/>
      <c r="AI32" s="307"/>
      <c r="AJ32" s="307"/>
      <c r="AK32" s="308"/>
      <c r="AL32" s="95"/>
      <c r="AM32" s="95"/>
      <c r="AN32" s="95"/>
      <c r="AO32" s="95"/>
      <c r="AP32" s="95"/>
      <c r="AQ32" s="95"/>
    </row>
    <row r="33" spans="1:43">
      <c r="A33" s="135" t="s">
        <v>5</v>
      </c>
      <c r="B33" s="135"/>
      <c r="C33" s="135" t="s">
        <v>7</v>
      </c>
      <c r="D33" s="135"/>
      <c r="E33" s="174" t="s">
        <v>33</v>
      </c>
      <c r="F33" s="143"/>
      <c r="G33" s="143"/>
      <c r="H33" s="143"/>
      <c r="I33" s="143"/>
      <c r="J33" s="143"/>
      <c r="K33" s="143"/>
      <c r="L33" s="143"/>
      <c r="M33" s="143"/>
      <c r="N33" s="143"/>
      <c r="O33" s="143"/>
      <c r="P33" s="143"/>
      <c r="Q33" s="143"/>
      <c r="R33" s="143"/>
      <c r="S33" s="406" t="s">
        <v>4</v>
      </c>
      <c r="T33" s="366"/>
      <c r="U33" s="366"/>
      <c r="V33" s="367"/>
      <c r="W33" s="242"/>
      <c r="X33" s="242"/>
      <c r="Y33" s="242"/>
      <c r="Z33" s="95"/>
      <c r="AA33" s="4"/>
      <c r="AB33" s="3"/>
      <c r="AC33" s="3"/>
      <c r="AD33" s="186"/>
      <c r="AE33" s="95"/>
      <c r="AF33" s="95"/>
      <c r="AG33" s="157" t="s">
        <v>34</v>
      </c>
      <c r="AH33" s="119" t="s">
        <v>48</v>
      </c>
      <c r="AI33" s="119" t="s">
        <v>165</v>
      </c>
      <c r="AJ33" s="119" t="s">
        <v>211</v>
      </c>
      <c r="AK33" s="157" t="s">
        <v>1</v>
      </c>
      <c r="AL33" s="95"/>
      <c r="AM33" s="95"/>
      <c r="AN33" s="95"/>
      <c r="AO33" s="95"/>
      <c r="AP33" s="95"/>
      <c r="AQ33" s="95"/>
    </row>
    <row r="34" spans="1:43">
      <c r="A34" s="136" t="s">
        <v>43</v>
      </c>
      <c r="B34" s="135" t="s">
        <v>40</v>
      </c>
      <c r="C34" s="136" t="s">
        <v>46</v>
      </c>
      <c r="D34" s="146" t="s">
        <v>16</v>
      </c>
      <c r="E34" s="154">
        <v>1</v>
      </c>
      <c r="F34" s="295"/>
      <c r="G34" s="175"/>
      <c r="H34" s="175"/>
      <c r="I34" s="175"/>
      <c r="J34" s="175"/>
      <c r="K34" s="175"/>
      <c r="L34" s="175"/>
      <c r="M34" s="175"/>
      <c r="N34" s="175"/>
      <c r="O34" s="175"/>
      <c r="P34" s="175"/>
      <c r="Q34" s="175"/>
      <c r="R34" s="175"/>
      <c r="S34" s="136" t="s">
        <v>2</v>
      </c>
      <c r="T34" s="136" t="s">
        <v>31</v>
      </c>
      <c r="U34" s="136" t="s">
        <v>24</v>
      </c>
      <c r="V34" s="50" t="s">
        <v>66</v>
      </c>
      <c r="W34" s="55"/>
      <c r="X34" s="55"/>
      <c r="Y34" s="55"/>
      <c r="Z34" s="95"/>
      <c r="AA34" s="4"/>
      <c r="AB34" s="3"/>
      <c r="AC34" s="3"/>
      <c r="AD34" s="186"/>
      <c r="AE34" s="95"/>
      <c r="AF34" s="95"/>
      <c r="AG34" s="251" t="s">
        <v>49</v>
      </c>
      <c r="AH34" s="148" t="s">
        <v>49</v>
      </c>
      <c r="AI34" s="148" t="s">
        <v>49</v>
      </c>
      <c r="AJ34" s="251" t="s">
        <v>49</v>
      </c>
      <c r="AK34" s="251" t="s">
        <v>50</v>
      </c>
      <c r="AL34" s="95"/>
      <c r="AM34" s="95"/>
      <c r="AN34" s="95"/>
      <c r="AO34" s="95"/>
      <c r="AP34" s="95"/>
      <c r="AQ34" s="95"/>
    </row>
    <row r="35" spans="1:43" ht="25.5">
      <c r="A35" s="137">
        <v>1</v>
      </c>
      <c r="B35" s="150" t="str">
        <f>DenStatus!C23</f>
        <v>Be Active Den Member for 3 months</v>
      </c>
      <c r="C35" s="137">
        <v>1</v>
      </c>
      <c r="D35" s="151">
        <v>1</v>
      </c>
      <c r="E35" s="158"/>
      <c r="F35" s="151"/>
      <c r="G35" s="208"/>
      <c r="H35" s="208"/>
      <c r="I35" s="208"/>
      <c r="J35" s="208"/>
      <c r="K35" s="208"/>
      <c r="L35" s="208"/>
      <c r="M35" s="208"/>
      <c r="N35" s="208"/>
      <c r="O35" s="208"/>
      <c r="P35" s="208"/>
      <c r="Q35" s="208"/>
      <c r="R35" s="208"/>
      <c r="S35" s="136">
        <f>COUNTA(E35:R35)</f>
        <v>0</v>
      </c>
      <c r="T35" s="136">
        <f>IF(SUM(AG35:AJ35)&gt;=AK35,1,0)</f>
        <v>0</v>
      </c>
      <c r="U35" s="187"/>
      <c r="V35" s="188"/>
      <c r="W35" s="246"/>
      <c r="X35" s="246"/>
      <c r="Y35" s="246"/>
      <c r="Z35" s="95"/>
      <c r="AA35" s="2"/>
      <c r="AB35" s="3"/>
      <c r="AC35" s="3"/>
      <c r="AD35" s="186"/>
      <c r="AE35" s="95"/>
      <c r="AF35" s="95"/>
      <c r="AG35" s="137">
        <f>IF(S35&gt;=C35,1,0)</f>
        <v>0</v>
      </c>
      <c r="AH35" s="137"/>
      <c r="AI35" s="137"/>
      <c r="AJ35" s="137"/>
      <c r="AK35" s="137">
        <v>1</v>
      </c>
      <c r="AL35" s="95"/>
      <c r="AM35" s="95"/>
      <c r="AN35" s="95"/>
      <c r="AO35" s="95"/>
      <c r="AP35" s="95"/>
      <c r="AQ35" s="95"/>
    </row>
    <row r="36" spans="1:43">
      <c r="A36" s="136">
        <v>2</v>
      </c>
      <c r="B36" s="135" t="str">
        <f>DenStatus!C24</f>
        <v>Child Protection</v>
      </c>
      <c r="C36" s="136">
        <v>1</v>
      </c>
      <c r="D36" s="295">
        <v>1</v>
      </c>
      <c r="E36" s="5"/>
      <c r="F36" s="295"/>
      <c r="G36" s="175"/>
      <c r="H36" s="175"/>
      <c r="I36" s="175"/>
      <c r="J36" s="175"/>
      <c r="K36" s="175"/>
      <c r="L36" s="175"/>
      <c r="M36" s="175"/>
      <c r="N36" s="175"/>
      <c r="O36" s="175"/>
      <c r="P36" s="175"/>
      <c r="Q36" s="175"/>
      <c r="R36" s="175"/>
      <c r="S36" s="136">
        <f>COUNTA(E36:R36)</f>
        <v>0</v>
      </c>
      <c r="T36" s="136">
        <f>IF(SUM(AG36:AJ36)&gt;=AK36,1,0)</f>
        <v>0</v>
      </c>
      <c r="U36" s="186"/>
      <c r="V36" s="186"/>
      <c r="W36" s="247"/>
      <c r="X36" s="247"/>
      <c r="Y36" s="247"/>
      <c r="Z36" s="95"/>
      <c r="AA36" s="2"/>
      <c r="AB36" s="3"/>
      <c r="AC36" s="3"/>
      <c r="AD36" s="186"/>
      <c r="AE36" s="95"/>
      <c r="AF36" s="95"/>
      <c r="AG36" s="136">
        <f>IF(S36&gt;=C36,1,0)</f>
        <v>0</v>
      </c>
      <c r="AH36" s="136"/>
      <c r="AI36" s="136"/>
      <c r="AJ36" s="136"/>
      <c r="AK36" s="136">
        <v>1</v>
      </c>
      <c r="AL36" s="95"/>
      <c r="AM36" s="95"/>
      <c r="AN36" s="95"/>
      <c r="AO36" s="95"/>
      <c r="AP36" s="95"/>
      <c r="AQ36" s="95"/>
    </row>
    <row r="37" spans="1:43" ht="13.5" thickBot="1">
      <c r="A37" s="258">
        <v>3</v>
      </c>
      <c r="B37" s="185" t="str">
        <f>DenStatus!C25</f>
        <v>Cyber Chip</v>
      </c>
      <c r="C37" s="258">
        <v>1</v>
      </c>
      <c r="D37" s="259">
        <v>1</v>
      </c>
      <c r="E37" s="179"/>
      <c r="F37" s="259"/>
      <c r="G37" s="260"/>
      <c r="H37" s="260"/>
      <c r="I37" s="260"/>
      <c r="J37" s="260"/>
      <c r="K37" s="260"/>
      <c r="L37" s="260"/>
      <c r="M37" s="260"/>
      <c r="N37" s="260"/>
      <c r="O37" s="260"/>
      <c r="P37" s="260"/>
      <c r="Q37" s="260"/>
      <c r="R37" s="260"/>
      <c r="S37" s="258">
        <f>COUNTA(E37:R37)</f>
        <v>0</v>
      </c>
      <c r="T37" s="258">
        <f>IF(SUM(AG37:AJ37)&gt;=AK37,1,0)</f>
        <v>0</v>
      </c>
      <c r="U37" s="264"/>
      <c r="V37" s="264"/>
      <c r="W37" s="247"/>
      <c r="X37" s="247"/>
      <c r="Y37" s="247"/>
      <c r="Z37" s="95"/>
      <c r="AA37" s="2"/>
      <c r="AB37" s="3"/>
      <c r="AC37" s="3"/>
      <c r="AD37" s="186"/>
      <c r="AE37" s="95"/>
      <c r="AF37" s="95"/>
      <c r="AG37" s="136">
        <f>IF(S37&gt;=C37,1,0)</f>
        <v>0</v>
      </c>
      <c r="AH37" s="136"/>
      <c r="AI37" s="136"/>
      <c r="AJ37" s="136"/>
      <c r="AK37" s="136">
        <v>1</v>
      </c>
      <c r="AL37" s="95"/>
      <c r="AM37" s="95"/>
      <c r="AN37" s="95"/>
      <c r="AO37" s="95"/>
      <c r="AP37" s="95"/>
      <c r="AQ37" s="95"/>
    </row>
    <row r="38" spans="1:43">
      <c r="A38" s="184"/>
      <c r="B38" s="262" t="s">
        <v>237</v>
      </c>
      <c r="C38" s="149">
        <f>IF(SUM(T35:T37)&gt;=3,"X",0)</f>
        <v>0</v>
      </c>
      <c r="D38" s="223" t="s">
        <v>284</v>
      </c>
      <c r="E38" s="145"/>
      <c r="F38" s="152"/>
      <c r="G38" s="152"/>
      <c r="H38" s="152"/>
      <c r="I38" s="152"/>
      <c r="J38" s="152"/>
      <c r="K38" s="152"/>
      <c r="L38" s="152"/>
      <c r="M38" s="152"/>
      <c r="N38" s="152"/>
      <c r="O38" s="152"/>
      <c r="P38" s="152"/>
      <c r="Q38" s="152"/>
      <c r="R38" s="152"/>
      <c r="S38" s="152"/>
      <c r="T38" s="152"/>
      <c r="U38" s="178"/>
      <c r="V38" s="155"/>
      <c r="W38" s="155"/>
      <c r="X38" s="155"/>
      <c r="Y38" s="155"/>
      <c r="Z38" s="95"/>
      <c r="AA38" s="32"/>
      <c r="AB38" s="213"/>
      <c r="AC38" s="213"/>
      <c r="AD38" s="13"/>
      <c r="AE38" s="95"/>
      <c r="AF38" s="95"/>
      <c r="AG38" s="95"/>
      <c r="AH38" s="95"/>
      <c r="AI38" s="95"/>
      <c r="AJ38" s="95"/>
      <c r="AK38" s="95"/>
      <c r="AL38" s="95"/>
      <c r="AM38" s="95"/>
      <c r="AN38" s="95"/>
      <c r="AO38" s="95"/>
      <c r="AP38" s="95"/>
      <c r="AQ38" s="95"/>
    </row>
    <row r="39" spans="1:43" s="214" customForma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32"/>
      <c r="AB39" s="213"/>
      <c r="AC39" s="213"/>
      <c r="AD39" s="13"/>
      <c r="AE39" s="91"/>
      <c r="AF39" s="91"/>
      <c r="AG39" s="253" t="s">
        <v>209</v>
      </c>
      <c r="AH39" s="309"/>
      <c r="AI39" s="309"/>
      <c r="AJ39" s="309"/>
      <c r="AK39" s="93"/>
      <c r="AL39" s="91"/>
      <c r="AM39" s="91"/>
      <c r="AN39" s="91"/>
      <c r="AO39" s="91"/>
      <c r="AP39" s="91"/>
      <c r="AQ39" s="91"/>
    </row>
    <row r="40" spans="1:43" s="214" customFormat="1">
      <c r="A40" s="96" t="s">
        <v>210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32"/>
      <c r="AB40" s="213"/>
      <c r="AC40" s="213"/>
      <c r="AD40" s="13"/>
      <c r="AE40" s="91"/>
      <c r="AF40" s="91"/>
      <c r="AG40" s="220" t="s">
        <v>26</v>
      </c>
      <c r="AH40" s="310"/>
      <c r="AI40" s="310"/>
      <c r="AJ40" s="310"/>
      <c r="AK40" s="311"/>
      <c r="AL40" s="91"/>
      <c r="AM40" s="91"/>
      <c r="AN40" s="91"/>
      <c r="AO40" s="91"/>
      <c r="AP40" s="91"/>
      <c r="AQ40" s="91"/>
    </row>
    <row r="41" spans="1:43" s="214" customFormat="1">
      <c r="A41" s="49" t="s">
        <v>54</v>
      </c>
      <c r="B41" s="49"/>
      <c r="C41" s="49" t="s">
        <v>7</v>
      </c>
      <c r="D41" s="49"/>
      <c r="E41" s="104" t="s">
        <v>33</v>
      </c>
      <c r="F41" s="105"/>
      <c r="G41" s="105"/>
      <c r="H41" s="105"/>
      <c r="I41" s="105"/>
      <c r="J41" s="105"/>
      <c r="K41" s="105"/>
      <c r="L41" s="105"/>
      <c r="M41" s="105"/>
      <c r="N41" s="105"/>
      <c r="O41" s="105"/>
      <c r="P41" s="105"/>
      <c r="Q41" s="105"/>
      <c r="R41" s="105"/>
      <c r="S41" s="365" t="s">
        <v>57</v>
      </c>
      <c r="T41" s="366"/>
      <c r="U41" s="366"/>
      <c r="V41" s="367"/>
      <c r="W41" s="242"/>
      <c r="X41" s="242"/>
      <c r="Y41" s="242"/>
      <c r="Z41" s="91"/>
      <c r="AA41" s="32"/>
      <c r="AB41" s="213"/>
      <c r="AC41" s="213"/>
      <c r="AD41" s="13"/>
      <c r="AE41" s="91"/>
      <c r="AF41" s="91"/>
      <c r="AG41" s="119" t="s">
        <v>34</v>
      </c>
      <c r="AH41" s="119" t="s">
        <v>48</v>
      </c>
      <c r="AI41" s="119" t="s">
        <v>165</v>
      </c>
      <c r="AJ41" s="119" t="s">
        <v>211</v>
      </c>
      <c r="AK41" s="119" t="s">
        <v>1</v>
      </c>
      <c r="AL41" s="91"/>
      <c r="AM41" s="91"/>
      <c r="AN41" s="91"/>
      <c r="AO41" s="91"/>
      <c r="AP41" s="91"/>
      <c r="AQ41" s="91"/>
    </row>
    <row r="42" spans="1:43" s="214" customFormat="1">
      <c r="A42" s="50" t="s">
        <v>43</v>
      </c>
      <c r="B42" s="49" t="s">
        <v>40</v>
      </c>
      <c r="C42" s="50" t="s">
        <v>46</v>
      </c>
      <c r="D42" s="50" t="s">
        <v>16</v>
      </c>
      <c r="E42" s="294"/>
      <c r="F42" s="117"/>
      <c r="G42" s="117"/>
      <c r="H42" s="117"/>
      <c r="I42" s="117"/>
      <c r="J42" s="117"/>
      <c r="K42" s="117"/>
      <c r="L42" s="117"/>
      <c r="M42" s="117"/>
      <c r="N42" s="117"/>
      <c r="O42" s="117"/>
      <c r="P42" s="117"/>
      <c r="Q42" s="117"/>
      <c r="R42" s="117"/>
      <c r="S42" s="101" t="s">
        <v>2</v>
      </c>
      <c r="T42" s="101" t="s">
        <v>31</v>
      </c>
      <c r="U42" s="101" t="s">
        <v>24</v>
      </c>
      <c r="V42" s="50" t="s">
        <v>66</v>
      </c>
      <c r="W42" s="55"/>
      <c r="X42" s="55"/>
      <c r="Y42" s="55"/>
      <c r="Z42" s="91"/>
      <c r="AA42" s="32"/>
      <c r="AB42" s="213"/>
      <c r="AC42" s="213"/>
      <c r="AD42" s="13"/>
      <c r="AE42" s="91"/>
      <c r="AF42" s="91"/>
      <c r="AG42" s="148" t="s">
        <v>49</v>
      </c>
      <c r="AH42" s="148" t="s">
        <v>49</v>
      </c>
      <c r="AI42" s="148" t="s">
        <v>49</v>
      </c>
      <c r="AJ42" s="148" t="s">
        <v>49</v>
      </c>
      <c r="AK42" s="148" t="s">
        <v>50</v>
      </c>
      <c r="AL42" s="91"/>
      <c r="AM42" s="91"/>
      <c r="AN42" s="91"/>
      <c r="AO42" s="91"/>
      <c r="AP42" s="91"/>
      <c r="AQ42" s="91"/>
    </row>
    <row r="43" spans="1:43" s="214" customFormat="1">
      <c r="A43" s="361">
        <v>1</v>
      </c>
      <c r="B43" s="386" t="str">
        <f>DenStatus!C29</f>
        <v>Building a Better World</v>
      </c>
      <c r="C43" s="361">
        <v>6</v>
      </c>
      <c r="D43" s="361">
        <v>9</v>
      </c>
      <c r="E43" s="50">
        <v>1</v>
      </c>
      <c r="F43" s="50">
        <v>2</v>
      </c>
      <c r="G43" s="50">
        <v>3</v>
      </c>
      <c r="H43" s="50">
        <v>4</v>
      </c>
      <c r="I43" s="50">
        <v>5</v>
      </c>
      <c r="J43" s="50" t="s">
        <v>176</v>
      </c>
      <c r="K43" s="50" t="s">
        <v>177</v>
      </c>
      <c r="L43" s="50" t="s">
        <v>178</v>
      </c>
      <c r="M43" s="50" t="s">
        <v>319</v>
      </c>
      <c r="N43" s="159"/>
      <c r="O43" s="159"/>
      <c r="P43" s="159"/>
      <c r="Q43" s="159"/>
      <c r="R43" s="160"/>
      <c r="S43" s="361">
        <f>COUNTA(E44:R44)</f>
        <v>0</v>
      </c>
      <c r="T43" s="361">
        <f>IF(SUM(AG43:AJ44)&gt;=AK43,1,0)</f>
        <v>0</v>
      </c>
      <c r="U43" s="388"/>
      <c r="V43" s="388"/>
      <c r="W43" s="246"/>
      <c r="X43" s="246"/>
      <c r="Y43" s="246"/>
      <c r="Z43" s="91"/>
      <c r="AA43" s="32"/>
      <c r="AB43" s="213"/>
      <c r="AC43" s="213"/>
      <c r="AD43" s="13"/>
      <c r="AE43" s="91"/>
      <c r="AF43" s="91"/>
      <c r="AG43" s="361">
        <f>IF(COUNTA(E44:I44)&gt;=5,1,0)</f>
        <v>0</v>
      </c>
      <c r="AH43" s="361">
        <f>IF(COUNTA(J44:M44)&gt;=1,1,0)</f>
        <v>0</v>
      </c>
      <c r="AI43" s="361"/>
      <c r="AJ43" s="361"/>
      <c r="AK43" s="361">
        <v>2</v>
      </c>
      <c r="AL43" s="106"/>
      <c r="AM43" s="106"/>
      <c r="AN43" s="106"/>
      <c r="AO43" s="91"/>
      <c r="AP43" s="91"/>
      <c r="AQ43" s="91"/>
    </row>
    <row r="44" spans="1:43" s="214" customFormat="1" ht="13.5" thickBot="1">
      <c r="A44" s="356"/>
      <c r="B44" s="387"/>
      <c r="C44" s="355"/>
      <c r="D44" s="356"/>
      <c r="E44" s="183"/>
      <c r="F44" s="183"/>
      <c r="G44" s="183"/>
      <c r="H44" s="183"/>
      <c r="I44" s="183"/>
      <c r="J44" s="183"/>
      <c r="K44" s="183"/>
      <c r="L44" s="183"/>
      <c r="M44" s="183"/>
      <c r="N44" s="303"/>
      <c r="O44" s="303"/>
      <c r="P44" s="303"/>
      <c r="Q44" s="303"/>
      <c r="R44" s="302"/>
      <c r="S44" s="356"/>
      <c r="T44" s="356"/>
      <c r="U44" s="341"/>
      <c r="V44" s="341"/>
      <c r="W44" s="248"/>
      <c r="X44" s="248"/>
      <c r="Y44" s="248"/>
      <c r="Z44" s="91"/>
      <c r="AA44" s="32"/>
      <c r="AB44" s="213"/>
      <c r="AC44" s="213"/>
      <c r="AD44" s="13"/>
      <c r="AE44" s="91"/>
      <c r="AF44" s="91"/>
      <c r="AG44" s="343"/>
      <c r="AH44" s="343"/>
      <c r="AI44" s="343"/>
      <c r="AJ44" s="343"/>
      <c r="AK44" s="343"/>
      <c r="AL44" s="91"/>
      <c r="AM44" s="91"/>
      <c r="AN44" s="91"/>
      <c r="AO44" s="91"/>
      <c r="AP44" s="91"/>
      <c r="AQ44" s="91"/>
    </row>
    <row r="45" spans="1:43" s="214" customFormat="1">
      <c r="A45" s="342">
        <f>A43+1</f>
        <v>2</v>
      </c>
      <c r="B45" s="345" t="str">
        <f>DenStatus!C30</f>
        <v>Outdoorsman</v>
      </c>
      <c r="C45" s="342">
        <v>7</v>
      </c>
      <c r="D45" s="342">
        <v>7</v>
      </c>
      <c r="E45" s="349" t="s">
        <v>321</v>
      </c>
      <c r="F45" s="350"/>
      <c r="G45" s="351"/>
      <c r="H45" s="216">
        <v>1</v>
      </c>
      <c r="I45" s="216">
        <v>2</v>
      </c>
      <c r="J45" s="216" t="s">
        <v>154</v>
      </c>
      <c r="K45" s="216" t="s">
        <v>155</v>
      </c>
      <c r="L45" s="216" t="s">
        <v>156</v>
      </c>
      <c r="M45" s="216">
        <v>4</v>
      </c>
      <c r="N45" s="216">
        <v>5</v>
      </c>
      <c r="O45" s="218"/>
      <c r="P45" s="218"/>
      <c r="Q45" s="218"/>
      <c r="R45" s="219"/>
      <c r="S45" s="342">
        <f>COUNTA(H46:R46)</f>
        <v>0</v>
      </c>
      <c r="T45" s="342">
        <f>IF(SUM(AG45:AG48)&gt;=1,1,0)</f>
        <v>0</v>
      </c>
      <c r="U45" s="340"/>
      <c r="V45" s="340"/>
      <c r="W45" s="246"/>
      <c r="X45" s="246"/>
      <c r="Y45" s="246"/>
      <c r="Z45" s="91"/>
      <c r="AA45" s="32"/>
      <c r="AB45" s="213"/>
      <c r="AC45" s="213"/>
      <c r="AD45" s="13"/>
      <c r="AE45" s="91"/>
      <c r="AF45" s="91"/>
      <c r="AG45" s="342">
        <f>IF(COUNTA(H46:N46)&gt;=7,1,0)</f>
        <v>0</v>
      </c>
      <c r="AH45" s="342"/>
      <c r="AI45" s="342"/>
      <c r="AJ45" s="342"/>
      <c r="AK45" s="342">
        <v>1</v>
      </c>
      <c r="AL45" s="91"/>
      <c r="AM45" s="91"/>
      <c r="AN45" s="91"/>
      <c r="AO45" s="91"/>
      <c r="AP45" s="91"/>
      <c r="AQ45" s="91"/>
    </row>
    <row r="46" spans="1:43" s="214" customFormat="1" ht="13.5" thickBot="1">
      <c r="A46" s="344"/>
      <c r="B46" s="346"/>
      <c r="C46" s="355"/>
      <c r="D46" s="356"/>
      <c r="E46" s="352"/>
      <c r="F46" s="353"/>
      <c r="G46" s="354"/>
      <c r="H46" s="179"/>
      <c r="I46" s="179"/>
      <c r="J46" s="179"/>
      <c r="K46" s="179"/>
      <c r="L46" s="179"/>
      <c r="M46" s="179"/>
      <c r="N46" s="179"/>
      <c r="O46" s="210"/>
      <c r="P46" s="210"/>
      <c r="Q46" s="210"/>
      <c r="R46" s="211"/>
      <c r="S46" s="356"/>
      <c r="T46" s="344"/>
      <c r="U46" s="341"/>
      <c r="V46" s="341"/>
      <c r="W46" s="248"/>
      <c r="X46" s="248"/>
      <c r="Y46" s="248"/>
      <c r="Z46" s="91"/>
      <c r="AA46" s="32"/>
      <c r="AB46" s="213"/>
      <c r="AC46" s="213"/>
      <c r="AD46" s="13"/>
      <c r="AE46" s="91"/>
      <c r="AF46" s="91"/>
      <c r="AG46" s="343"/>
      <c r="AH46" s="343"/>
      <c r="AI46" s="343"/>
      <c r="AJ46" s="343"/>
      <c r="AK46" s="343"/>
      <c r="AL46" s="91"/>
      <c r="AM46" s="91"/>
      <c r="AN46" s="91"/>
      <c r="AO46" s="91"/>
      <c r="AP46" s="91"/>
      <c r="AQ46" s="91"/>
    </row>
    <row r="47" spans="1:43" s="214" customFormat="1">
      <c r="A47" s="328"/>
      <c r="B47" s="347"/>
      <c r="C47" s="342">
        <v>6</v>
      </c>
      <c r="D47" s="342">
        <v>6</v>
      </c>
      <c r="E47" s="349" t="s">
        <v>322</v>
      </c>
      <c r="F47" s="350"/>
      <c r="G47" s="351"/>
      <c r="H47" s="216">
        <v>1</v>
      </c>
      <c r="I47" s="216" t="s">
        <v>150</v>
      </c>
      <c r="J47" s="216" t="s">
        <v>151</v>
      </c>
      <c r="K47" s="216" t="s">
        <v>152</v>
      </c>
      <c r="L47" s="216">
        <v>3</v>
      </c>
      <c r="M47" s="216">
        <v>4</v>
      </c>
      <c r="N47" s="218"/>
      <c r="O47" s="218"/>
      <c r="P47" s="218"/>
      <c r="Q47" s="218"/>
      <c r="R47" s="219"/>
      <c r="S47" s="342">
        <f>COUNTA(H48:R48)</f>
        <v>0</v>
      </c>
      <c r="T47" s="328"/>
      <c r="U47" s="340"/>
      <c r="V47" s="340"/>
      <c r="W47" s="246"/>
      <c r="X47" s="246"/>
      <c r="Y47" s="246"/>
      <c r="Z47" s="91"/>
      <c r="AA47" s="32"/>
      <c r="AB47" s="213"/>
      <c r="AC47" s="213"/>
      <c r="AD47" s="13"/>
      <c r="AE47" s="91"/>
      <c r="AF47" s="91"/>
      <c r="AG47" s="342">
        <f>IF(COUNTA(H48:M48)&gt;=6,1,0)</f>
        <v>0</v>
      </c>
      <c r="AH47" s="342"/>
      <c r="AI47" s="342"/>
      <c r="AJ47" s="342"/>
      <c r="AK47" s="342">
        <v>1</v>
      </c>
      <c r="AL47" s="91"/>
      <c r="AM47" s="91"/>
      <c r="AN47" s="91"/>
      <c r="AO47" s="91"/>
      <c r="AP47" s="91"/>
      <c r="AQ47" s="91"/>
    </row>
    <row r="48" spans="1:43" s="214" customFormat="1" ht="13.5" thickBot="1">
      <c r="A48" s="343"/>
      <c r="B48" s="348"/>
      <c r="C48" s="355"/>
      <c r="D48" s="356"/>
      <c r="E48" s="352"/>
      <c r="F48" s="353"/>
      <c r="G48" s="354"/>
      <c r="H48" s="179"/>
      <c r="I48" s="179"/>
      <c r="J48" s="179"/>
      <c r="K48" s="179"/>
      <c r="L48" s="179"/>
      <c r="M48" s="179"/>
      <c r="N48" s="210"/>
      <c r="O48" s="210"/>
      <c r="P48" s="210"/>
      <c r="Q48" s="210"/>
      <c r="R48" s="211"/>
      <c r="S48" s="356"/>
      <c r="T48" s="343"/>
      <c r="U48" s="341"/>
      <c r="V48" s="341"/>
      <c r="W48" s="248"/>
      <c r="X48" s="248"/>
      <c r="Y48" s="248"/>
      <c r="Z48" s="91"/>
      <c r="AA48" s="32"/>
      <c r="AB48" s="213"/>
      <c r="AC48" s="213"/>
      <c r="AD48" s="13"/>
      <c r="AE48" s="91"/>
      <c r="AF48" s="91"/>
      <c r="AG48" s="343"/>
      <c r="AH48" s="343"/>
      <c r="AI48" s="343"/>
      <c r="AJ48" s="343"/>
      <c r="AK48" s="343"/>
      <c r="AL48" s="91"/>
      <c r="AM48" s="91"/>
      <c r="AN48" s="91"/>
      <c r="AO48" s="91"/>
      <c r="AP48" s="91"/>
      <c r="AQ48" s="91"/>
    </row>
    <row r="49" spans="1:43" s="214" customFormat="1">
      <c r="A49" s="342">
        <f>A45+1</f>
        <v>3</v>
      </c>
      <c r="B49" s="381" t="str">
        <f>DenStatus!C31</f>
        <v>Duty in God in Action</v>
      </c>
      <c r="C49" s="342">
        <v>4</v>
      </c>
      <c r="D49" s="342">
        <v>6</v>
      </c>
      <c r="E49" s="216">
        <v>1</v>
      </c>
      <c r="F49" s="216">
        <v>2</v>
      </c>
      <c r="G49" s="216">
        <v>3</v>
      </c>
      <c r="H49" s="216">
        <v>4</v>
      </c>
      <c r="I49" s="216">
        <v>5</v>
      </c>
      <c r="J49" s="216">
        <v>6</v>
      </c>
      <c r="K49" s="217"/>
      <c r="L49" s="201"/>
      <c r="M49" s="201"/>
      <c r="N49" s="201"/>
      <c r="O49" s="201"/>
      <c r="P49" s="201"/>
      <c r="Q49" s="201"/>
      <c r="R49" s="221"/>
      <c r="S49" s="342">
        <f>COUNTA(E50:R50)</f>
        <v>0</v>
      </c>
      <c r="T49" s="342">
        <f>IF(SUM(AG49:AJ50)&gt;=AK49,1,0)</f>
        <v>0</v>
      </c>
      <c r="U49" s="340"/>
      <c r="V49" s="340"/>
      <c r="W49" s="246"/>
      <c r="X49" s="246"/>
      <c r="Y49" s="246"/>
      <c r="Z49" s="91"/>
      <c r="AA49" s="32"/>
      <c r="AB49" s="213"/>
      <c r="AC49" s="213"/>
      <c r="AD49" s="13"/>
      <c r="AE49" s="91"/>
      <c r="AF49" s="91"/>
      <c r="AG49" s="342">
        <f>IF(COUNTA(E50:F50)&gt;=2,1,0)</f>
        <v>0</v>
      </c>
      <c r="AH49" s="342">
        <f>IF(COUNTA(G50:J50)&gt;=2,1,0)</f>
        <v>0</v>
      </c>
      <c r="AI49" s="342"/>
      <c r="AJ49" s="342"/>
      <c r="AK49" s="342">
        <v>2</v>
      </c>
      <c r="AL49" s="91"/>
      <c r="AM49" s="91"/>
      <c r="AN49" s="91"/>
      <c r="AO49" s="91"/>
      <c r="AP49" s="91"/>
      <c r="AQ49" s="91"/>
    </row>
    <row r="50" spans="1:43" s="214" customFormat="1" ht="13.5" thickBot="1">
      <c r="A50" s="380"/>
      <c r="B50" s="383"/>
      <c r="C50" s="384"/>
      <c r="D50" s="356"/>
      <c r="E50" s="179"/>
      <c r="F50" s="179"/>
      <c r="G50" s="179"/>
      <c r="H50" s="179"/>
      <c r="I50" s="179"/>
      <c r="J50" s="179"/>
      <c r="K50" s="209"/>
      <c r="L50" s="210"/>
      <c r="M50" s="210"/>
      <c r="N50" s="210"/>
      <c r="O50" s="210"/>
      <c r="P50" s="210"/>
      <c r="Q50" s="210"/>
      <c r="R50" s="211"/>
      <c r="S50" s="380"/>
      <c r="T50" s="380"/>
      <c r="U50" s="378"/>
      <c r="V50" s="378"/>
      <c r="W50" s="246"/>
      <c r="X50" s="246"/>
      <c r="Y50" s="246"/>
      <c r="Z50" s="91"/>
      <c r="AA50" s="32"/>
      <c r="AB50" s="213"/>
      <c r="AC50" s="213"/>
      <c r="AD50" s="13"/>
      <c r="AE50" s="91"/>
      <c r="AF50" s="91"/>
      <c r="AG50" s="343"/>
      <c r="AH50" s="343"/>
      <c r="AI50" s="343"/>
      <c r="AJ50" s="343"/>
      <c r="AK50" s="343"/>
      <c r="AL50" s="91"/>
      <c r="AM50" s="91"/>
      <c r="AN50" s="91"/>
      <c r="AO50" s="91"/>
      <c r="AP50" s="91"/>
      <c r="AQ50" s="91"/>
    </row>
    <row r="51" spans="1:43" s="214" customFormat="1">
      <c r="A51" s="342">
        <f>A49+1</f>
        <v>4</v>
      </c>
      <c r="B51" s="381" t="str">
        <f>DenStatus!C32</f>
        <v>Scouting Adventure</v>
      </c>
      <c r="C51" s="342">
        <v>15</v>
      </c>
      <c r="D51" s="342">
        <v>17</v>
      </c>
      <c r="E51" s="219" t="s">
        <v>169</v>
      </c>
      <c r="F51" s="219" t="s">
        <v>170</v>
      </c>
      <c r="G51" s="219" t="s">
        <v>171</v>
      </c>
      <c r="H51" s="194" t="s">
        <v>212</v>
      </c>
      <c r="I51" s="194" t="s">
        <v>213</v>
      </c>
      <c r="J51" s="194" t="s">
        <v>150</v>
      </c>
      <c r="K51" s="221" t="s">
        <v>151</v>
      </c>
      <c r="L51" s="194" t="s">
        <v>152</v>
      </c>
      <c r="M51" s="194" t="s">
        <v>153</v>
      </c>
      <c r="N51" s="194" t="s">
        <v>154</v>
      </c>
      <c r="O51" s="221" t="s">
        <v>155</v>
      </c>
      <c r="P51" s="221" t="s">
        <v>156</v>
      </c>
      <c r="Q51" s="221" t="s">
        <v>157</v>
      </c>
      <c r="R51" s="194">
        <v>4</v>
      </c>
      <c r="S51" s="342">
        <f>SUM(COUNTA(E52:R52)+COUNTA(E54:R54))</f>
        <v>0</v>
      </c>
      <c r="T51" s="342">
        <f>IF(SUM(AG51:AJ54)&gt;=AK51,1,0)</f>
        <v>0</v>
      </c>
      <c r="U51" s="340"/>
      <c r="V51" s="340"/>
      <c r="W51" s="246"/>
      <c r="X51" s="246"/>
      <c r="Y51" s="246"/>
      <c r="Z51" s="91"/>
      <c r="AA51" s="32"/>
      <c r="AB51" s="213"/>
      <c r="AC51" s="213"/>
      <c r="AD51" s="13"/>
      <c r="AE51" s="91"/>
      <c r="AF51" s="91"/>
      <c r="AG51" s="342">
        <f>IF(COUNTA(E52:G52)&gt;=3,1,0)</f>
        <v>0</v>
      </c>
      <c r="AH51" s="342">
        <f>IF((COUNTA(J52:R52)+COUNTA(E54:G54))&gt;=12,1,0)</f>
        <v>0</v>
      </c>
      <c r="AI51" s="342"/>
      <c r="AJ51" s="342"/>
      <c r="AK51" s="342">
        <v>2</v>
      </c>
      <c r="AL51" s="91"/>
      <c r="AM51" s="91"/>
      <c r="AN51" s="91"/>
      <c r="AO51" s="91"/>
      <c r="AP51" s="91"/>
      <c r="AQ51" s="91"/>
    </row>
    <row r="52" spans="1:43" s="214" customFormat="1">
      <c r="A52" s="379"/>
      <c r="B52" s="382"/>
      <c r="C52" s="379"/>
      <c r="D52" s="379"/>
      <c r="E52" s="158"/>
      <c r="F52" s="158"/>
      <c r="G52" s="158"/>
      <c r="H52" s="5"/>
      <c r="I52" s="5"/>
      <c r="J52" s="5"/>
      <c r="K52" s="5"/>
      <c r="L52" s="5"/>
      <c r="M52" s="5"/>
      <c r="N52" s="5"/>
      <c r="O52" s="5"/>
      <c r="P52" s="5"/>
      <c r="Q52" s="5"/>
      <c r="R52" s="5"/>
      <c r="S52" s="379"/>
      <c r="T52" s="379"/>
      <c r="U52" s="385"/>
      <c r="V52" s="385"/>
      <c r="W52" s="246"/>
      <c r="X52" s="246"/>
      <c r="Y52" s="246"/>
      <c r="Z52" s="91"/>
      <c r="AA52" s="32"/>
      <c r="AB52" s="213"/>
      <c r="AC52" s="213"/>
      <c r="AD52" s="13"/>
      <c r="AE52" s="91"/>
      <c r="AF52" s="91"/>
      <c r="AG52" s="328"/>
      <c r="AH52" s="328"/>
      <c r="AI52" s="328"/>
      <c r="AJ52" s="328"/>
      <c r="AK52" s="328"/>
      <c r="AL52" s="91"/>
      <c r="AM52" s="91"/>
      <c r="AN52" s="91"/>
      <c r="AO52" s="91"/>
      <c r="AP52" s="91"/>
      <c r="AQ52" s="91"/>
    </row>
    <row r="53" spans="1:43" s="214" customFormat="1">
      <c r="A53" s="379"/>
      <c r="B53" s="382"/>
      <c r="C53" s="379"/>
      <c r="D53" s="379"/>
      <c r="E53" s="222" t="s">
        <v>200</v>
      </c>
      <c r="F53" s="113" t="s">
        <v>201</v>
      </c>
      <c r="G53" s="113">
        <v>6</v>
      </c>
      <c r="H53" s="195"/>
      <c r="I53" s="159"/>
      <c r="J53" s="159"/>
      <c r="K53" s="159"/>
      <c r="L53" s="159"/>
      <c r="M53" s="159"/>
      <c r="N53" s="159"/>
      <c r="O53" s="159"/>
      <c r="P53" s="159"/>
      <c r="Q53" s="159"/>
      <c r="R53" s="160"/>
      <c r="S53" s="379"/>
      <c r="T53" s="379"/>
      <c r="U53" s="385"/>
      <c r="V53" s="385"/>
      <c r="W53" s="246"/>
      <c r="X53" s="246"/>
      <c r="Y53" s="246"/>
      <c r="Z53" s="91"/>
      <c r="AA53" s="32"/>
      <c r="AB53" s="213"/>
      <c r="AC53" s="213"/>
      <c r="AD53" s="13"/>
      <c r="AE53" s="91"/>
      <c r="AF53" s="91"/>
      <c r="AG53" s="328"/>
      <c r="AH53" s="328"/>
      <c r="AI53" s="328"/>
      <c r="AJ53" s="328"/>
      <c r="AK53" s="328"/>
      <c r="AL53" s="91"/>
      <c r="AM53" s="91"/>
      <c r="AN53" s="91"/>
      <c r="AO53" s="91"/>
      <c r="AP53" s="91"/>
      <c r="AQ53" s="91"/>
    </row>
    <row r="54" spans="1:43" s="214" customFormat="1" ht="13.5" thickBot="1">
      <c r="A54" s="380"/>
      <c r="B54" s="383"/>
      <c r="C54" s="384"/>
      <c r="D54" s="356"/>
      <c r="E54" s="179"/>
      <c r="F54" s="265"/>
      <c r="G54" s="265"/>
      <c r="H54" s="209"/>
      <c r="I54" s="210"/>
      <c r="J54" s="210"/>
      <c r="K54" s="210"/>
      <c r="L54" s="210"/>
      <c r="M54" s="210"/>
      <c r="N54" s="210"/>
      <c r="O54" s="210"/>
      <c r="P54" s="210"/>
      <c r="Q54" s="210"/>
      <c r="R54" s="211"/>
      <c r="S54" s="380"/>
      <c r="T54" s="380"/>
      <c r="U54" s="378"/>
      <c r="V54" s="378"/>
      <c r="W54" s="246"/>
      <c r="X54" s="246"/>
      <c r="Y54" s="246"/>
      <c r="Z54" s="91"/>
      <c r="AA54" s="226"/>
      <c r="AB54" s="213"/>
      <c r="AC54" s="213"/>
      <c r="AD54" s="13"/>
      <c r="AE54" s="91"/>
      <c r="AF54" s="91"/>
      <c r="AG54" s="343"/>
      <c r="AH54" s="343"/>
      <c r="AI54" s="343"/>
      <c r="AJ54" s="343"/>
      <c r="AK54" s="343"/>
      <c r="AL54" s="91"/>
      <c r="AM54" s="91"/>
      <c r="AN54" s="91"/>
      <c r="AO54" s="91"/>
      <c r="AP54" s="91"/>
      <c r="AQ54" s="91"/>
    </row>
    <row r="55" spans="1:43" s="214" customFormat="1">
      <c r="A55" s="220"/>
      <c r="B55" s="262" t="s">
        <v>238</v>
      </c>
      <c r="C55" s="101">
        <f>IF(SUM(T43:T54)&gt;=4,"X",0)</f>
        <v>0</v>
      </c>
      <c r="D55" s="223" t="s">
        <v>284</v>
      </c>
      <c r="E55" s="55"/>
      <c r="F55" s="55"/>
      <c r="G55" s="55"/>
      <c r="H55" s="55"/>
      <c r="I55" s="55"/>
      <c r="J55" s="55"/>
      <c r="K55" s="55"/>
      <c r="L55" s="55"/>
      <c r="M55" s="55"/>
      <c r="N55" s="55"/>
      <c r="O55" s="55"/>
      <c r="P55" s="55"/>
      <c r="Q55" s="55"/>
      <c r="R55" s="55"/>
      <c r="S55" s="55"/>
      <c r="T55" s="55"/>
      <c r="U55" s="224"/>
      <c r="V55" s="225"/>
      <c r="W55" s="225"/>
      <c r="X55" s="225"/>
      <c r="Y55" s="225"/>
      <c r="Z55" s="91"/>
      <c r="AA55" s="226"/>
      <c r="AB55" s="213"/>
      <c r="AC55" s="213"/>
      <c r="AD55" s="13"/>
      <c r="AE55" s="91"/>
      <c r="AF55" s="91"/>
      <c r="AG55" s="91"/>
      <c r="AH55" s="91"/>
      <c r="AI55" s="91"/>
      <c r="AJ55" s="91"/>
      <c r="AK55" s="91"/>
      <c r="AL55" s="91"/>
      <c r="AM55" s="91"/>
      <c r="AN55" s="91"/>
      <c r="AO55" s="91"/>
      <c r="AP55" s="91"/>
      <c r="AQ55" s="91"/>
    </row>
    <row r="56" spans="1:43" s="214" customFormat="1">
      <c r="A56" s="91"/>
      <c r="B56" s="106"/>
      <c r="C56" s="55"/>
      <c r="D56" s="52"/>
      <c r="E56" s="52"/>
      <c r="F56" s="52"/>
      <c r="G56" s="52"/>
      <c r="H56" s="52"/>
      <c r="I56" s="52"/>
      <c r="J56" s="52"/>
      <c r="K56" s="52"/>
      <c r="L56" s="52"/>
      <c r="M56" s="52"/>
      <c r="N56" s="52"/>
      <c r="O56" s="52"/>
      <c r="P56" s="52"/>
      <c r="Q56" s="52"/>
      <c r="R56" s="52"/>
      <c r="S56" s="91"/>
      <c r="T56" s="91"/>
      <c r="U56" s="91"/>
      <c r="V56" s="91"/>
      <c r="W56" s="91"/>
      <c r="X56" s="91"/>
      <c r="Y56" s="91"/>
      <c r="Z56" s="91"/>
      <c r="AA56" s="32"/>
      <c r="AB56" s="213"/>
      <c r="AC56" s="213"/>
      <c r="AD56" s="13"/>
      <c r="AE56" s="91"/>
      <c r="AF56" s="91"/>
      <c r="AG56" s="253" t="s">
        <v>216</v>
      </c>
      <c r="AH56" s="309"/>
      <c r="AI56" s="309"/>
      <c r="AJ56" s="309"/>
      <c r="AK56" s="93"/>
      <c r="AL56" s="91"/>
      <c r="AM56" s="91"/>
      <c r="AN56" s="91"/>
      <c r="AO56" s="91"/>
      <c r="AP56" s="91"/>
      <c r="AQ56" s="91"/>
    </row>
    <row r="57" spans="1:43" s="214" customFormat="1">
      <c r="A57" s="96" t="s">
        <v>214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32"/>
      <c r="AB57" s="213"/>
      <c r="AC57" s="213"/>
      <c r="AD57" s="13"/>
      <c r="AE57" s="91"/>
      <c r="AF57" s="91"/>
      <c r="AG57" s="220" t="s">
        <v>26</v>
      </c>
      <c r="AH57" s="310"/>
      <c r="AI57" s="310"/>
      <c r="AJ57" s="310"/>
      <c r="AK57" s="311"/>
      <c r="AL57" s="91"/>
      <c r="AM57" s="91"/>
      <c r="AN57" s="91"/>
      <c r="AO57" s="91"/>
      <c r="AP57" s="91"/>
      <c r="AQ57" s="91"/>
    </row>
    <row r="58" spans="1:43" s="214" customFormat="1">
      <c r="A58" s="49" t="s">
        <v>5</v>
      </c>
      <c r="B58" s="49"/>
      <c r="C58" s="49" t="s">
        <v>7</v>
      </c>
      <c r="D58" s="49"/>
      <c r="E58" s="227" t="s">
        <v>33</v>
      </c>
      <c r="F58" s="105"/>
      <c r="G58" s="105"/>
      <c r="H58" s="105"/>
      <c r="I58" s="105"/>
      <c r="J58" s="105"/>
      <c r="K58" s="105"/>
      <c r="L58" s="105"/>
      <c r="M58" s="105"/>
      <c r="N58" s="105"/>
      <c r="O58" s="105"/>
      <c r="P58" s="105"/>
      <c r="Q58" s="105"/>
      <c r="R58" s="105"/>
      <c r="S58" s="365" t="s">
        <v>4</v>
      </c>
      <c r="T58" s="366"/>
      <c r="U58" s="366"/>
      <c r="V58" s="367"/>
      <c r="W58" s="242"/>
      <c r="X58" s="242"/>
      <c r="Y58" s="242"/>
      <c r="Z58" s="91"/>
      <c r="AA58" s="226"/>
      <c r="AB58" s="213"/>
      <c r="AC58" s="213"/>
      <c r="AD58" s="13"/>
      <c r="AE58" s="91"/>
      <c r="AF58" s="91"/>
      <c r="AG58" s="119" t="s">
        <v>34</v>
      </c>
      <c r="AH58" s="119" t="s">
        <v>48</v>
      </c>
      <c r="AI58" s="119" t="s">
        <v>165</v>
      </c>
      <c r="AJ58" s="119" t="s">
        <v>211</v>
      </c>
      <c r="AK58" s="119" t="s">
        <v>1</v>
      </c>
      <c r="AL58" s="91"/>
      <c r="AM58" s="91"/>
      <c r="AN58" s="91"/>
      <c r="AO58" s="91"/>
      <c r="AP58" s="91"/>
      <c r="AQ58" s="91"/>
    </row>
    <row r="59" spans="1:43" s="214" customFormat="1">
      <c r="A59" s="50" t="s">
        <v>43</v>
      </c>
      <c r="B59" s="49" t="s">
        <v>40</v>
      </c>
      <c r="C59" s="50" t="s">
        <v>46</v>
      </c>
      <c r="D59" s="228" t="s">
        <v>16</v>
      </c>
      <c r="E59" s="51">
        <v>1</v>
      </c>
      <c r="F59" s="294"/>
      <c r="G59" s="117"/>
      <c r="H59" s="117"/>
      <c r="I59" s="117"/>
      <c r="J59" s="117"/>
      <c r="K59" s="117"/>
      <c r="L59" s="117"/>
      <c r="M59" s="117"/>
      <c r="N59" s="117"/>
      <c r="O59" s="117"/>
      <c r="P59" s="117"/>
      <c r="Q59" s="117"/>
      <c r="R59" s="117"/>
      <c r="S59" s="50" t="s">
        <v>2</v>
      </c>
      <c r="T59" s="50" t="s">
        <v>31</v>
      </c>
      <c r="U59" s="50" t="s">
        <v>24</v>
      </c>
      <c r="V59" s="50" t="s">
        <v>66</v>
      </c>
      <c r="W59" s="55"/>
      <c r="X59" s="55"/>
      <c r="Y59" s="55"/>
      <c r="Z59" s="91"/>
      <c r="AA59" s="226"/>
      <c r="AB59" s="213"/>
      <c r="AC59" s="213"/>
      <c r="AD59" s="13"/>
      <c r="AE59" s="91"/>
      <c r="AF59" s="91"/>
      <c r="AG59" s="148" t="s">
        <v>49</v>
      </c>
      <c r="AH59" s="148" t="s">
        <v>49</v>
      </c>
      <c r="AI59" s="148" t="s">
        <v>49</v>
      </c>
      <c r="AJ59" s="148" t="s">
        <v>49</v>
      </c>
      <c r="AK59" s="148" t="s">
        <v>50</v>
      </c>
      <c r="AL59" s="91"/>
      <c r="AM59" s="91"/>
      <c r="AN59" s="91"/>
      <c r="AO59" s="91"/>
      <c r="AP59" s="91"/>
      <c r="AQ59" s="91"/>
    </row>
    <row r="60" spans="1:43" s="214" customFormat="1" ht="25.5">
      <c r="A60" s="113">
        <v>1</v>
      </c>
      <c r="B60" s="114" t="str">
        <f>DenStatus!C36</f>
        <v>Be Active Den Member for 6 months</v>
      </c>
      <c r="C60" s="113">
        <v>1</v>
      </c>
      <c r="D60" s="229">
        <v>1</v>
      </c>
      <c r="E60" s="158"/>
      <c r="F60" s="229"/>
      <c r="G60" s="230"/>
      <c r="H60" s="230"/>
      <c r="I60" s="230"/>
      <c r="J60" s="230"/>
      <c r="K60" s="230"/>
      <c r="L60" s="230"/>
      <c r="M60" s="230"/>
      <c r="N60" s="230"/>
      <c r="O60" s="230"/>
      <c r="P60" s="230"/>
      <c r="Q60" s="230"/>
      <c r="R60" s="230"/>
      <c r="S60" s="113">
        <f>COUNTA(E60:R60)</f>
        <v>0</v>
      </c>
      <c r="T60" s="113">
        <f>IF(SUM(AG60:AJ60)&gt;=AK60,1,0)</f>
        <v>0</v>
      </c>
      <c r="U60" s="188"/>
      <c r="V60" s="188"/>
      <c r="W60" s="246"/>
      <c r="X60" s="246"/>
      <c r="Y60" s="246"/>
      <c r="Z60" s="91"/>
      <c r="AA60" s="32"/>
      <c r="AB60" s="213"/>
      <c r="AC60" s="213"/>
      <c r="AD60" s="13"/>
      <c r="AE60" s="91"/>
      <c r="AF60" s="91"/>
      <c r="AG60" s="113">
        <f>IF(S60&gt;=C60,1,0)</f>
        <v>0</v>
      </c>
      <c r="AH60" s="113"/>
      <c r="AI60" s="113"/>
      <c r="AJ60" s="113"/>
      <c r="AK60" s="113">
        <v>1</v>
      </c>
      <c r="AL60" s="91"/>
      <c r="AM60" s="91"/>
      <c r="AN60" s="91"/>
      <c r="AO60" s="91"/>
      <c r="AP60" s="91"/>
      <c r="AQ60" s="91"/>
    </row>
    <row r="61" spans="1:43" s="214" customFormat="1" ht="13.5" customHeight="1">
      <c r="A61" s="50">
        <v>2</v>
      </c>
      <c r="B61" s="49" t="str">
        <f>DenStatus!C37</f>
        <v>Child Protection</v>
      </c>
      <c r="C61" s="50">
        <v>1</v>
      </c>
      <c r="D61" s="294">
        <v>1</v>
      </c>
      <c r="E61" s="5"/>
      <c r="F61" s="294"/>
      <c r="G61" s="117"/>
      <c r="H61" s="117"/>
      <c r="I61" s="117"/>
      <c r="J61" s="117"/>
      <c r="K61" s="117"/>
      <c r="L61" s="117"/>
      <c r="M61" s="117"/>
      <c r="N61" s="117"/>
      <c r="O61" s="117"/>
      <c r="P61" s="117"/>
      <c r="Q61" s="117"/>
      <c r="R61" s="117"/>
      <c r="S61" s="50">
        <f>COUNTA(E61:R61)</f>
        <v>0</v>
      </c>
      <c r="T61" s="50">
        <f>IF(SUM(AG61:AJ61)&gt;=AK61,1,0)</f>
        <v>0</v>
      </c>
      <c r="U61" s="13"/>
      <c r="V61" s="13"/>
      <c r="W61" s="249"/>
      <c r="X61" s="249"/>
      <c r="Y61" s="249"/>
      <c r="Z61" s="91"/>
      <c r="AA61" s="32"/>
      <c r="AB61" s="213"/>
      <c r="AC61" s="213"/>
      <c r="AD61" s="13"/>
      <c r="AE61" s="91"/>
      <c r="AF61" s="91"/>
      <c r="AG61" s="50">
        <f>IF(S61&gt;=C61,1,0)</f>
        <v>0</v>
      </c>
      <c r="AH61" s="50"/>
      <c r="AI61" s="50"/>
      <c r="AJ61" s="50"/>
      <c r="AK61" s="50">
        <v>1</v>
      </c>
      <c r="AL61" s="91"/>
      <c r="AM61" s="91"/>
      <c r="AN61" s="91"/>
      <c r="AO61" s="91"/>
      <c r="AP61" s="91"/>
      <c r="AQ61" s="91"/>
    </row>
    <row r="62" spans="1:43" s="214" customFormat="1" ht="12.75" customHeight="1" thickBot="1">
      <c r="A62" s="267">
        <v>3</v>
      </c>
      <c r="B62" s="215" t="str">
        <f>DenStatus!C38</f>
        <v>Cyber Chip</v>
      </c>
      <c r="C62" s="267">
        <v>1</v>
      </c>
      <c r="D62" s="268">
        <v>1</v>
      </c>
      <c r="E62" s="179"/>
      <c r="F62" s="268"/>
      <c r="G62" s="269"/>
      <c r="H62" s="269"/>
      <c r="I62" s="269"/>
      <c r="J62" s="269"/>
      <c r="K62" s="269"/>
      <c r="L62" s="269"/>
      <c r="M62" s="269"/>
      <c r="N62" s="269"/>
      <c r="O62" s="269"/>
      <c r="P62" s="269"/>
      <c r="Q62" s="269"/>
      <c r="R62" s="269"/>
      <c r="S62" s="267">
        <f>COUNTA(E62:R62)</f>
        <v>0</v>
      </c>
      <c r="T62" s="267">
        <f>IF(SUM(AG62:AJ62)&gt;=AK62,1,0)</f>
        <v>0</v>
      </c>
      <c r="U62" s="270"/>
      <c r="V62" s="270"/>
      <c r="W62" s="249"/>
      <c r="X62" s="249"/>
      <c r="Y62" s="249"/>
      <c r="Z62" s="91"/>
      <c r="AA62" s="32"/>
      <c r="AB62" s="213"/>
      <c r="AC62" s="213"/>
      <c r="AD62" s="13"/>
      <c r="AE62" s="91"/>
      <c r="AF62" s="91"/>
      <c r="AG62" s="50">
        <f>IF(S62&gt;=C62,1,0)</f>
        <v>0</v>
      </c>
      <c r="AH62" s="50"/>
      <c r="AI62" s="50"/>
      <c r="AJ62" s="50"/>
      <c r="AK62" s="50">
        <v>1</v>
      </c>
      <c r="AL62" s="91"/>
      <c r="AM62" s="91"/>
      <c r="AN62" s="91"/>
      <c r="AO62" s="91"/>
      <c r="AP62" s="91"/>
      <c r="AQ62" s="271"/>
    </row>
    <row r="63" spans="1:43" s="214" customFormat="1" ht="12.75" customHeight="1" thickTop="1">
      <c r="A63" s="266"/>
      <c r="B63" s="262" t="s">
        <v>239</v>
      </c>
      <c r="C63" s="101">
        <f>IF(SUM(T60:T62)&gt;=3,"X",0)</f>
        <v>0</v>
      </c>
      <c r="D63" s="223" t="s">
        <v>284</v>
      </c>
      <c r="E63" s="52"/>
      <c r="F63" s="55"/>
      <c r="G63" s="55"/>
      <c r="H63" s="55"/>
      <c r="I63" s="55"/>
      <c r="J63" s="55"/>
      <c r="K63" s="55"/>
      <c r="L63" s="55"/>
      <c r="M63" s="55"/>
      <c r="N63" s="55"/>
      <c r="O63" s="55"/>
      <c r="P63" s="55"/>
      <c r="Q63" s="55"/>
      <c r="R63" s="55"/>
      <c r="S63" s="55"/>
      <c r="T63" s="55"/>
      <c r="U63" s="224"/>
      <c r="V63" s="225"/>
      <c r="W63" s="225"/>
      <c r="X63" s="249"/>
      <c r="Y63" s="249"/>
      <c r="Z63" s="91"/>
      <c r="AA63" s="2"/>
      <c r="AB63" s="3"/>
      <c r="AC63" s="3"/>
      <c r="AD63" s="186"/>
      <c r="AE63" s="91"/>
      <c r="AF63" s="91"/>
      <c r="AG63" s="91"/>
      <c r="AH63" s="91"/>
      <c r="AI63" s="91"/>
      <c r="AJ63" s="91"/>
      <c r="AK63" s="91"/>
      <c r="AL63" s="91"/>
      <c r="AM63" s="91"/>
      <c r="AN63" s="119" t="s">
        <v>246</v>
      </c>
      <c r="AO63" s="106"/>
      <c r="AP63" s="106"/>
      <c r="AQ63" s="276" t="s">
        <v>248</v>
      </c>
    </row>
    <row r="64" spans="1:43">
      <c r="A64" s="95"/>
      <c r="B64" s="95"/>
      <c r="C64" s="95"/>
      <c r="D64" s="95"/>
      <c r="E64" s="95"/>
      <c r="F64" s="95"/>
      <c r="G64" s="95"/>
      <c r="H64" s="95"/>
      <c r="I64" s="95"/>
      <c r="J64" s="95"/>
      <c r="K64" s="95"/>
      <c r="L64" s="95"/>
      <c r="M64" s="95"/>
      <c r="N64" s="95"/>
      <c r="O64" s="95"/>
      <c r="P64" s="95"/>
      <c r="Q64" s="95"/>
      <c r="R64" s="95"/>
      <c r="S64" s="95"/>
      <c r="T64" s="95"/>
      <c r="U64" s="95"/>
      <c r="V64" s="95"/>
      <c r="W64" s="119" t="s">
        <v>65</v>
      </c>
      <c r="X64" s="369" t="s">
        <v>252</v>
      </c>
      <c r="Y64" s="370"/>
      <c r="Z64" s="95"/>
      <c r="AA64" s="2"/>
      <c r="AB64" s="3"/>
      <c r="AC64" s="3"/>
      <c r="AD64" s="186"/>
      <c r="AE64" s="95"/>
      <c r="AF64" s="95"/>
      <c r="AG64" s="253" t="s">
        <v>234</v>
      </c>
      <c r="AH64" s="309"/>
      <c r="AI64" s="309"/>
      <c r="AJ64" s="305"/>
      <c r="AK64" s="306"/>
      <c r="AL64" s="95"/>
      <c r="AM64" s="95"/>
      <c r="AN64" s="252" t="s">
        <v>267</v>
      </c>
      <c r="AO64" s="106"/>
      <c r="AP64" s="106"/>
      <c r="AQ64" s="277" t="s">
        <v>256</v>
      </c>
    </row>
    <row r="65" spans="1:43">
      <c r="A65" s="96" t="s">
        <v>240</v>
      </c>
      <c r="B65" s="95"/>
      <c r="C65" s="95"/>
      <c r="D65" s="95"/>
      <c r="E65" s="95"/>
      <c r="F65" s="95"/>
      <c r="G65" s="95"/>
      <c r="H65" s="95"/>
      <c r="I65" s="95"/>
      <c r="J65" s="95"/>
      <c r="K65" s="95"/>
      <c r="L65" s="95"/>
      <c r="M65" s="95"/>
      <c r="N65" s="95"/>
      <c r="O65" s="95"/>
      <c r="P65" s="95"/>
      <c r="Q65" s="95"/>
      <c r="R65" s="95"/>
      <c r="S65" s="95"/>
      <c r="T65" s="95"/>
      <c r="U65" s="95"/>
      <c r="V65" s="95"/>
      <c r="W65" s="191" t="s">
        <v>269</v>
      </c>
      <c r="X65" s="371"/>
      <c r="Y65" s="372"/>
      <c r="Z65" s="95"/>
      <c r="AA65" s="2"/>
      <c r="AB65" s="3"/>
      <c r="AC65" s="3"/>
      <c r="AD65" s="186"/>
      <c r="AE65" s="95"/>
      <c r="AF65" s="95"/>
      <c r="AG65" s="184" t="s">
        <v>26</v>
      </c>
      <c r="AH65" s="307"/>
      <c r="AI65" s="307"/>
      <c r="AJ65" s="307"/>
      <c r="AK65" s="308"/>
      <c r="AL65" s="119" t="s">
        <v>242</v>
      </c>
      <c r="AM65" s="253" t="s">
        <v>243</v>
      </c>
      <c r="AN65" s="252" t="s">
        <v>270</v>
      </c>
      <c r="AO65" s="119" t="s">
        <v>266</v>
      </c>
      <c r="AP65" s="281" t="s">
        <v>268</v>
      </c>
      <c r="AQ65" s="280" t="s">
        <v>257</v>
      </c>
    </row>
    <row r="66" spans="1:43">
      <c r="A66" s="49" t="s">
        <v>55</v>
      </c>
      <c r="B66" s="135"/>
      <c r="C66" s="49" t="s">
        <v>56</v>
      </c>
      <c r="D66" s="135"/>
      <c r="E66" s="138" t="s">
        <v>33</v>
      </c>
      <c r="F66" s="143"/>
      <c r="G66" s="143"/>
      <c r="H66" s="143"/>
      <c r="I66" s="143"/>
      <c r="J66" s="143"/>
      <c r="K66" s="143"/>
      <c r="L66" s="143"/>
      <c r="M66" s="143"/>
      <c r="N66" s="143"/>
      <c r="O66" s="143"/>
      <c r="P66" s="143"/>
      <c r="Q66" s="143"/>
      <c r="R66" s="143"/>
      <c r="S66" s="365" t="s">
        <v>58</v>
      </c>
      <c r="T66" s="366"/>
      <c r="U66" s="366"/>
      <c r="V66" s="367"/>
      <c r="W66" s="257" t="s">
        <v>247</v>
      </c>
      <c r="X66" s="373"/>
      <c r="Y66" s="374"/>
      <c r="Z66" s="95"/>
      <c r="AA66" s="2"/>
      <c r="AB66" s="3"/>
      <c r="AC66" s="3"/>
      <c r="AD66" s="186"/>
      <c r="AE66" s="95"/>
      <c r="AF66" s="95"/>
      <c r="AG66" s="157" t="s">
        <v>34</v>
      </c>
      <c r="AH66" s="119" t="s">
        <v>48</v>
      </c>
      <c r="AI66" s="119" t="s">
        <v>165</v>
      </c>
      <c r="AJ66" s="119" t="s">
        <v>211</v>
      </c>
      <c r="AK66" s="157" t="s">
        <v>1</v>
      </c>
      <c r="AL66" s="252" t="s">
        <v>65</v>
      </c>
      <c r="AM66" s="223" t="s">
        <v>65</v>
      </c>
      <c r="AN66" s="254" t="s">
        <v>250</v>
      </c>
      <c r="AO66" s="252" t="s">
        <v>242</v>
      </c>
      <c r="AP66" s="282" t="s">
        <v>243</v>
      </c>
      <c r="AQ66" s="280" t="s">
        <v>258</v>
      </c>
    </row>
    <row r="67" spans="1:43" ht="13.5" thickBot="1">
      <c r="A67" s="136" t="s">
        <v>43</v>
      </c>
      <c r="B67" s="135" t="s">
        <v>40</v>
      </c>
      <c r="C67" s="136" t="s">
        <v>46</v>
      </c>
      <c r="D67" s="136" t="s">
        <v>16</v>
      </c>
      <c r="E67" s="295"/>
      <c r="F67" s="175"/>
      <c r="G67" s="175"/>
      <c r="H67" s="175"/>
      <c r="I67" s="175"/>
      <c r="J67" s="175"/>
      <c r="K67" s="175"/>
      <c r="L67" s="175"/>
      <c r="M67" s="175"/>
      <c r="N67" s="175"/>
      <c r="O67" s="175"/>
      <c r="P67" s="175"/>
      <c r="Q67" s="175"/>
      <c r="R67" s="175"/>
      <c r="S67" s="136" t="s">
        <v>2</v>
      </c>
      <c r="T67" s="136" t="s">
        <v>31</v>
      </c>
      <c r="U67" s="136" t="s">
        <v>24</v>
      </c>
      <c r="V67" s="50" t="s">
        <v>66</v>
      </c>
      <c r="W67" s="101" t="s">
        <v>249</v>
      </c>
      <c r="X67" s="250" t="s">
        <v>242</v>
      </c>
      <c r="Y67" s="250" t="s">
        <v>243</v>
      </c>
      <c r="Z67" s="95"/>
      <c r="AA67" s="2"/>
      <c r="AB67" s="3"/>
      <c r="AC67" s="3"/>
      <c r="AD67" s="186"/>
      <c r="AE67" s="95"/>
      <c r="AF67" s="95"/>
      <c r="AG67" s="251" t="s">
        <v>49</v>
      </c>
      <c r="AH67" s="148" t="s">
        <v>49</v>
      </c>
      <c r="AI67" s="148" t="s">
        <v>49</v>
      </c>
      <c r="AJ67" s="251" t="s">
        <v>49</v>
      </c>
      <c r="AK67" s="251" t="s">
        <v>50</v>
      </c>
      <c r="AL67" s="148" t="s">
        <v>245</v>
      </c>
      <c r="AM67" s="220" t="s">
        <v>245</v>
      </c>
      <c r="AN67" s="148" t="s">
        <v>251</v>
      </c>
      <c r="AO67" s="148" t="s">
        <v>65</v>
      </c>
      <c r="AP67" s="279" t="s">
        <v>65</v>
      </c>
      <c r="AQ67" s="280" t="s">
        <v>307</v>
      </c>
    </row>
    <row r="68" spans="1:43" ht="14.25" thickTop="1" thickBot="1">
      <c r="A68" s="357">
        <v>1</v>
      </c>
      <c r="B68" s="395" t="str">
        <f>DenStatus!C42</f>
        <v>Adventures in Science</v>
      </c>
      <c r="C68" s="361">
        <v>6</v>
      </c>
      <c r="D68" s="361">
        <v>11</v>
      </c>
      <c r="E68" s="136">
        <v>1</v>
      </c>
      <c r="F68" s="136">
        <v>2</v>
      </c>
      <c r="G68" s="50" t="s">
        <v>154</v>
      </c>
      <c r="H68" s="50" t="s">
        <v>155</v>
      </c>
      <c r="I68" s="50" t="s">
        <v>156</v>
      </c>
      <c r="J68" s="50" t="s">
        <v>157</v>
      </c>
      <c r="K68" s="50" t="s">
        <v>158</v>
      </c>
      <c r="L68" s="50" t="s">
        <v>159</v>
      </c>
      <c r="M68" s="50" t="s">
        <v>160</v>
      </c>
      <c r="N68" s="50" t="s">
        <v>161</v>
      </c>
      <c r="O68" s="50" t="s">
        <v>162</v>
      </c>
      <c r="P68" s="195"/>
      <c r="Q68" s="159"/>
      <c r="R68" s="159"/>
      <c r="S68" s="357">
        <f>COUNTA(E69:R69)</f>
        <v>0</v>
      </c>
      <c r="T68" s="357">
        <f>IF(SUM(AG68:AJ69)&gt;=AK68,1,0)</f>
        <v>0</v>
      </c>
      <c r="U68" s="377"/>
      <c r="V68" s="377"/>
      <c r="W68" s="402" t="str">
        <f>IF(AN68&gt;1,"ERROR",IF(AN68=1,"OK",""))</f>
        <v/>
      </c>
      <c r="X68" s="364"/>
      <c r="Y68" s="364"/>
      <c r="Z68" s="95"/>
      <c r="AA68" s="2"/>
      <c r="AB68" s="3"/>
      <c r="AC68" s="3"/>
      <c r="AD68" s="186"/>
      <c r="AE68" s="95"/>
      <c r="AF68" s="95"/>
      <c r="AG68" s="357">
        <f>IF(COUNTA(E69:F69)&gt;=2,1,0)</f>
        <v>0</v>
      </c>
      <c r="AH68" s="357">
        <f>IF(COUNTA(G69:O69)&gt;=4,1,0)</f>
        <v>0</v>
      </c>
      <c r="AI68" s="357"/>
      <c r="AJ68" s="357"/>
      <c r="AK68" s="357">
        <v>2</v>
      </c>
      <c r="AL68" s="357">
        <f>COUNTA(X68)</f>
        <v>0</v>
      </c>
      <c r="AM68" s="357">
        <f>COUNTA(Y68)</f>
        <v>0</v>
      </c>
      <c r="AN68" s="357">
        <f>SUM(AL68:AM69)</f>
        <v>0</v>
      </c>
      <c r="AO68" s="357">
        <f>IF(AN68&gt;1,0,IF(T68+AL68=2,1,0))</f>
        <v>0</v>
      </c>
      <c r="AP68" s="358">
        <f>IF(AN68&gt;1,0,IF(T68+AM68=2,1,0))</f>
        <v>0</v>
      </c>
      <c r="AQ68" s="278" t="s">
        <v>255</v>
      </c>
    </row>
    <row r="69" spans="1:43" ht="14.25" thickTop="1" thickBot="1">
      <c r="A69" s="394"/>
      <c r="B69" s="348"/>
      <c r="C69" s="343"/>
      <c r="D69" s="343"/>
      <c r="E69" s="179"/>
      <c r="F69" s="179"/>
      <c r="G69" s="179"/>
      <c r="H69" s="179"/>
      <c r="I69" s="179"/>
      <c r="J69" s="179"/>
      <c r="K69" s="179"/>
      <c r="L69" s="179"/>
      <c r="M69" s="179"/>
      <c r="N69" s="179"/>
      <c r="O69" s="179"/>
      <c r="P69" s="196"/>
      <c r="Q69" s="197"/>
      <c r="R69" s="197"/>
      <c r="S69" s="394"/>
      <c r="T69" s="394"/>
      <c r="U69" s="376"/>
      <c r="V69" s="376"/>
      <c r="W69" s="403"/>
      <c r="X69" s="368"/>
      <c r="Y69" s="363"/>
      <c r="Z69" s="95"/>
      <c r="AA69" s="2"/>
      <c r="AB69" s="3"/>
      <c r="AC69" s="3"/>
      <c r="AD69" s="186"/>
      <c r="AE69" s="95"/>
      <c r="AF69" s="95"/>
      <c r="AG69" s="343"/>
      <c r="AH69" s="343"/>
      <c r="AI69" s="343"/>
      <c r="AJ69" s="343"/>
      <c r="AK69" s="343"/>
      <c r="AL69" s="343"/>
      <c r="AM69" s="343"/>
      <c r="AN69" s="343"/>
      <c r="AO69" s="343"/>
      <c r="AP69" s="359"/>
      <c r="AQ69" s="278" t="s">
        <v>244</v>
      </c>
    </row>
    <row r="70" spans="1:43" ht="14.25" thickTop="1" thickBot="1">
      <c r="A70" s="360">
        <f>A68+1</f>
        <v>2</v>
      </c>
      <c r="B70" s="381" t="str">
        <f>DenStatus!C43</f>
        <v>Aquanaut</v>
      </c>
      <c r="C70" s="342">
        <v>6</v>
      </c>
      <c r="D70" s="342">
        <v>9</v>
      </c>
      <c r="E70" s="181">
        <v>1</v>
      </c>
      <c r="F70" s="181">
        <v>2</v>
      </c>
      <c r="G70" s="181">
        <v>3</v>
      </c>
      <c r="H70" s="181">
        <v>4</v>
      </c>
      <c r="I70" s="181">
        <v>5</v>
      </c>
      <c r="J70" s="181">
        <v>6</v>
      </c>
      <c r="K70" s="181">
        <v>7</v>
      </c>
      <c r="L70" s="181">
        <v>8</v>
      </c>
      <c r="M70" s="181">
        <v>9</v>
      </c>
      <c r="N70" s="198"/>
      <c r="O70" s="199"/>
      <c r="P70" s="199"/>
      <c r="Q70" s="199"/>
      <c r="R70" s="199"/>
      <c r="S70" s="360">
        <f>COUNTA(E71:R71)</f>
        <v>0</v>
      </c>
      <c r="T70" s="360">
        <f>IF(SUM(AG70:AJ71)&gt;=AK70,1,0)</f>
        <v>0</v>
      </c>
      <c r="U70" s="375"/>
      <c r="V70" s="375"/>
      <c r="W70" s="402" t="str">
        <f>IF(AN70&gt;1,"ERROR",IF(AN70=1,"OK",""))</f>
        <v/>
      </c>
      <c r="X70" s="362"/>
      <c r="Y70" s="362"/>
      <c r="Z70" s="95"/>
      <c r="AA70" s="32"/>
      <c r="AB70" s="3"/>
      <c r="AC70" s="3"/>
      <c r="AD70" s="186"/>
      <c r="AE70" s="95"/>
      <c r="AF70" s="95"/>
      <c r="AG70" s="360">
        <f>IF(COUNTA(E71:H71)&gt;=4,1,0)</f>
        <v>0</v>
      </c>
      <c r="AH70" s="342">
        <f>IF(COUNTA(I71:M71)&gt;=2,1,0)</f>
        <v>0</v>
      </c>
      <c r="AI70" s="360"/>
      <c r="AJ70" s="360"/>
      <c r="AK70" s="360">
        <v>2</v>
      </c>
      <c r="AL70" s="360">
        <f>COUNTA(X70)</f>
        <v>0</v>
      </c>
      <c r="AM70" s="360">
        <f>COUNTA(Y70)</f>
        <v>0</v>
      </c>
      <c r="AN70" s="360">
        <f>SUM(AL70:AM71)</f>
        <v>0</v>
      </c>
      <c r="AO70" s="360">
        <f>IF(AN70&gt;1,0,IF(T70+AL70=2,1,0))</f>
        <v>0</v>
      </c>
      <c r="AP70" s="408">
        <f>IF(AN70&gt;1,0,IF(T70+AM70=2,1,0))</f>
        <v>0</v>
      </c>
      <c r="AQ70" s="291"/>
    </row>
    <row r="71" spans="1:43" ht="13.5" thickBot="1">
      <c r="A71" s="394"/>
      <c r="B71" s="396"/>
      <c r="C71" s="394"/>
      <c r="D71" s="394"/>
      <c r="E71" s="179"/>
      <c r="F71" s="179"/>
      <c r="G71" s="179"/>
      <c r="H71" s="179"/>
      <c r="I71" s="179"/>
      <c r="J71" s="179"/>
      <c r="K71" s="179"/>
      <c r="L71" s="179"/>
      <c r="M71" s="179"/>
      <c r="N71" s="196"/>
      <c r="O71" s="197"/>
      <c r="P71" s="197"/>
      <c r="Q71" s="197"/>
      <c r="R71" s="197"/>
      <c r="S71" s="394"/>
      <c r="T71" s="394"/>
      <c r="U71" s="376"/>
      <c r="V71" s="376"/>
      <c r="W71" s="403"/>
      <c r="X71" s="368"/>
      <c r="Y71" s="363"/>
      <c r="Z71" s="95"/>
      <c r="AA71" s="32"/>
      <c r="AB71" s="3"/>
      <c r="AC71" s="3"/>
      <c r="AD71" s="186"/>
      <c r="AE71" s="95"/>
      <c r="AF71" s="95"/>
      <c r="AG71" s="343"/>
      <c r="AH71" s="343"/>
      <c r="AI71" s="343"/>
      <c r="AJ71" s="343"/>
      <c r="AK71" s="343"/>
      <c r="AL71" s="343"/>
      <c r="AM71" s="343"/>
      <c r="AN71" s="343"/>
      <c r="AO71" s="343"/>
      <c r="AP71" s="409"/>
      <c r="AQ71" s="290"/>
    </row>
    <row r="72" spans="1:43" ht="13.5" thickBot="1">
      <c r="A72" s="360">
        <f>A70+1</f>
        <v>3</v>
      </c>
      <c r="B72" s="381" t="str">
        <f>DenStatus!C44</f>
        <v>Art Explosion</v>
      </c>
      <c r="C72" s="342">
        <v>4</v>
      </c>
      <c r="D72" s="342">
        <v>9</v>
      </c>
      <c r="E72" s="181">
        <v>1</v>
      </c>
      <c r="F72" s="181">
        <v>2</v>
      </c>
      <c r="G72" s="182" t="s">
        <v>154</v>
      </c>
      <c r="H72" s="182" t="s">
        <v>155</v>
      </c>
      <c r="I72" s="182" t="s">
        <v>156</v>
      </c>
      <c r="J72" s="182" t="s">
        <v>157</v>
      </c>
      <c r="K72" s="182" t="s">
        <v>158</v>
      </c>
      <c r="L72" s="182" t="s">
        <v>159</v>
      </c>
      <c r="M72" s="182" t="s">
        <v>160</v>
      </c>
      <c r="N72" s="200"/>
      <c r="O72" s="201"/>
      <c r="P72" s="201"/>
      <c r="Q72" s="201"/>
      <c r="R72" s="201"/>
      <c r="S72" s="360">
        <f>COUNTA(E73:R73)</f>
        <v>0</v>
      </c>
      <c r="T72" s="360">
        <f>IF(SUM(AG72:AJ73)&gt;=AK72,1,0)</f>
        <v>0</v>
      </c>
      <c r="U72" s="375"/>
      <c r="V72" s="375"/>
      <c r="W72" s="402" t="str">
        <f>IF(AN72&gt;1,"ERROR",IF(AN72=1,"OK",""))</f>
        <v/>
      </c>
      <c r="X72" s="362"/>
      <c r="Y72" s="362"/>
      <c r="Z72" s="95"/>
      <c r="AA72" s="2"/>
      <c r="AB72" s="3"/>
      <c r="AC72" s="3"/>
      <c r="AD72" s="186"/>
      <c r="AE72" s="95"/>
      <c r="AF72" s="95"/>
      <c r="AG72" s="360">
        <f>IF(COUNTA(E73:F73)&gt;=2,1,0)</f>
        <v>0</v>
      </c>
      <c r="AH72" s="360">
        <f>IF(COUNTA(G73:M73)&gt;=2,1,0)</f>
        <v>0</v>
      </c>
      <c r="AI72" s="360"/>
      <c r="AJ72" s="360"/>
      <c r="AK72" s="360">
        <v>2</v>
      </c>
      <c r="AL72" s="360">
        <f>COUNTA(X72)</f>
        <v>0</v>
      </c>
      <c r="AM72" s="360">
        <f>COUNTA(Y72)</f>
        <v>0</v>
      </c>
      <c r="AN72" s="360">
        <f>SUM(AL72:AM73)</f>
        <v>0</v>
      </c>
      <c r="AO72" s="360">
        <f>IF(AN72&gt;1,0,IF(T72+AL72=2,1,0))</f>
        <v>0</v>
      </c>
      <c r="AP72" s="360">
        <f>IF(AN72&gt;1,0,IF(T72+AM72=2,1,0))</f>
        <v>0</v>
      </c>
      <c r="AQ72" s="95"/>
    </row>
    <row r="73" spans="1:43" ht="13.5" thickBot="1">
      <c r="A73" s="394"/>
      <c r="B73" s="396"/>
      <c r="C73" s="394"/>
      <c r="D73" s="394"/>
      <c r="E73" s="179"/>
      <c r="F73" s="179"/>
      <c r="G73" s="179"/>
      <c r="H73" s="179"/>
      <c r="I73" s="179"/>
      <c r="J73" s="179"/>
      <c r="K73" s="179"/>
      <c r="L73" s="179"/>
      <c r="M73" s="179"/>
      <c r="N73" s="202"/>
      <c r="O73" s="312"/>
      <c r="P73" s="312"/>
      <c r="Q73" s="312"/>
      <c r="R73" s="312"/>
      <c r="S73" s="394"/>
      <c r="T73" s="394"/>
      <c r="U73" s="376"/>
      <c r="V73" s="376"/>
      <c r="W73" s="403"/>
      <c r="X73" s="368"/>
      <c r="Y73" s="363"/>
      <c r="Z73" s="95"/>
      <c r="AA73" s="2"/>
      <c r="AB73" s="3"/>
      <c r="AC73" s="3"/>
      <c r="AD73" s="186"/>
      <c r="AE73" s="95"/>
      <c r="AF73" s="95"/>
      <c r="AG73" s="343"/>
      <c r="AH73" s="343"/>
      <c r="AI73" s="343"/>
      <c r="AJ73" s="343"/>
      <c r="AK73" s="343"/>
      <c r="AL73" s="343"/>
      <c r="AM73" s="343"/>
      <c r="AN73" s="343"/>
      <c r="AO73" s="343"/>
      <c r="AP73" s="343"/>
      <c r="AQ73" s="95"/>
    </row>
    <row r="74" spans="1:43" ht="13.5" thickBot="1">
      <c r="A74" s="360">
        <f>A72+1</f>
        <v>4</v>
      </c>
      <c r="B74" s="381" t="str">
        <f>DenStatus!C45</f>
        <v>Aware and Care</v>
      </c>
      <c r="C74" s="342">
        <v>5</v>
      </c>
      <c r="D74" s="342">
        <v>11</v>
      </c>
      <c r="E74" s="182">
        <v>1</v>
      </c>
      <c r="F74" s="182">
        <v>2</v>
      </c>
      <c r="G74" s="182">
        <v>3</v>
      </c>
      <c r="H74" s="182" t="s">
        <v>163</v>
      </c>
      <c r="I74" s="182" t="s">
        <v>164</v>
      </c>
      <c r="J74" s="182" t="s">
        <v>179</v>
      </c>
      <c r="K74" s="182" t="s">
        <v>180</v>
      </c>
      <c r="L74" s="182" t="s">
        <v>181</v>
      </c>
      <c r="M74" s="182" t="s">
        <v>182</v>
      </c>
      <c r="N74" s="182" t="s">
        <v>183</v>
      </c>
      <c r="O74" s="182" t="s">
        <v>184</v>
      </c>
      <c r="P74" s="201"/>
      <c r="Q74" s="201"/>
      <c r="R74" s="201"/>
      <c r="S74" s="360">
        <f>COUNTA(E75:R75)</f>
        <v>0</v>
      </c>
      <c r="T74" s="360">
        <f>IF(SUM(AG74:AJ75)&gt;=AK74,1,0)</f>
        <v>0</v>
      </c>
      <c r="U74" s="375"/>
      <c r="V74" s="375"/>
      <c r="W74" s="402" t="str">
        <f>IF(AN74&gt;1,"ERROR",IF(AN74=1,"OK",""))</f>
        <v/>
      </c>
      <c r="X74" s="362"/>
      <c r="Y74" s="362"/>
      <c r="Z74" s="95"/>
      <c r="AA74" s="2"/>
      <c r="AB74" s="3"/>
      <c r="AC74" s="3"/>
      <c r="AD74" s="186"/>
      <c r="AE74" s="95"/>
      <c r="AF74" s="95"/>
      <c r="AG74" s="360">
        <f>IF(COUNTA(E75:G75)&gt;=3,1,0)</f>
        <v>0</v>
      </c>
      <c r="AH74" s="360">
        <f>IF(COUNTA(H75:O75)&gt;=2,1,0)</f>
        <v>0</v>
      </c>
      <c r="AI74" s="360"/>
      <c r="AJ74" s="360"/>
      <c r="AK74" s="360">
        <v>2</v>
      </c>
      <c r="AL74" s="360">
        <f>COUNTA(X74)</f>
        <v>0</v>
      </c>
      <c r="AM74" s="360">
        <f>COUNTA(Y74)</f>
        <v>0</v>
      </c>
      <c r="AN74" s="360">
        <f>SUM(AL74:AM75)</f>
        <v>0</v>
      </c>
      <c r="AO74" s="360">
        <f>IF(AN74&gt;1,0,IF(T74+AL74=2,1,0))</f>
        <v>0</v>
      </c>
      <c r="AP74" s="360">
        <f>IF(AN74&gt;1,0,IF(T74+AM74=2,1,0))</f>
        <v>0</v>
      </c>
      <c r="AQ74" s="95"/>
    </row>
    <row r="75" spans="1:43" ht="13.5" thickBot="1">
      <c r="A75" s="394"/>
      <c r="B75" s="396"/>
      <c r="C75" s="394"/>
      <c r="D75" s="394"/>
      <c r="E75" s="179"/>
      <c r="F75" s="179"/>
      <c r="G75" s="179"/>
      <c r="H75" s="179"/>
      <c r="I75" s="179"/>
      <c r="J75" s="179"/>
      <c r="K75" s="179"/>
      <c r="L75" s="179"/>
      <c r="M75" s="179"/>
      <c r="N75" s="179"/>
      <c r="O75" s="179"/>
      <c r="P75" s="312"/>
      <c r="Q75" s="312"/>
      <c r="R75" s="312"/>
      <c r="S75" s="394"/>
      <c r="T75" s="394"/>
      <c r="U75" s="376"/>
      <c r="V75" s="376"/>
      <c r="W75" s="403"/>
      <c r="X75" s="368"/>
      <c r="Y75" s="363"/>
      <c r="Z75" s="95"/>
      <c r="AA75" s="2"/>
      <c r="AB75" s="3"/>
      <c r="AC75" s="3"/>
      <c r="AD75" s="186"/>
      <c r="AE75" s="95"/>
      <c r="AF75" s="95"/>
      <c r="AG75" s="343"/>
      <c r="AH75" s="343"/>
      <c r="AI75" s="343"/>
      <c r="AJ75" s="343"/>
      <c r="AK75" s="343"/>
      <c r="AL75" s="343"/>
      <c r="AM75" s="343"/>
      <c r="AN75" s="343"/>
      <c r="AO75" s="343"/>
      <c r="AP75" s="343"/>
      <c r="AQ75" s="95"/>
    </row>
    <row r="76" spans="1:43" ht="13.5" thickBot="1">
      <c r="A76" s="360">
        <f>A74+1</f>
        <v>5</v>
      </c>
      <c r="B76" s="381" t="str">
        <f>DenStatus!C46</f>
        <v>Build It</v>
      </c>
      <c r="C76" s="342">
        <v>4</v>
      </c>
      <c r="D76" s="342">
        <v>4</v>
      </c>
      <c r="E76" s="181">
        <v>1</v>
      </c>
      <c r="F76" s="181">
        <v>2</v>
      </c>
      <c r="G76" s="181">
        <v>3</v>
      </c>
      <c r="H76" s="181">
        <v>4</v>
      </c>
      <c r="I76" s="198"/>
      <c r="J76" s="199"/>
      <c r="K76" s="199"/>
      <c r="L76" s="199"/>
      <c r="M76" s="199"/>
      <c r="N76" s="199"/>
      <c r="O76" s="199"/>
      <c r="P76" s="199"/>
      <c r="Q76" s="199"/>
      <c r="R76" s="199"/>
      <c r="S76" s="360">
        <f>COUNTA(E77:R77)</f>
        <v>0</v>
      </c>
      <c r="T76" s="360">
        <f>IF(SUM(AG76:AJ77)&gt;=AK76,1,0)</f>
        <v>0</v>
      </c>
      <c r="U76" s="375"/>
      <c r="V76" s="375"/>
      <c r="W76" s="402" t="str">
        <f>IF(AN76&gt;1,"ERROR",IF(AN76=1,"OK",""))</f>
        <v/>
      </c>
      <c r="X76" s="362"/>
      <c r="Y76" s="362"/>
      <c r="Z76" s="95"/>
      <c r="AA76" s="2"/>
      <c r="AB76" s="3"/>
      <c r="AC76" s="3"/>
      <c r="AD76" s="186"/>
      <c r="AE76" s="95"/>
      <c r="AF76" s="95"/>
      <c r="AG76" s="360">
        <f>IF(COUNTA(E77:H77)&gt;=4,1,0)</f>
        <v>0</v>
      </c>
      <c r="AH76" s="360"/>
      <c r="AI76" s="360"/>
      <c r="AJ76" s="360"/>
      <c r="AK76" s="360">
        <v>1</v>
      </c>
      <c r="AL76" s="360">
        <f>COUNTA(X76)</f>
        <v>0</v>
      </c>
      <c r="AM76" s="360">
        <f>COUNTA(Y76)</f>
        <v>0</v>
      </c>
      <c r="AN76" s="360">
        <f>SUM(AL76:AM77)</f>
        <v>0</v>
      </c>
      <c r="AO76" s="360">
        <f>IF(AN76&gt;1,0,IF(T76+AL76=2,1,0))</f>
        <v>0</v>
      </c>
      <c r="AP76" s="360">
        <f>IF(AN76&gt;1,0,IF(T76+AM76=2,1,0))</f>
        <v>0</v>
      </c>
      <c r="AQ76" s="95"/>
    </row>
    <row r="77" spans="1:43" ht="13.5" thickBot="1">
      <c r="A77" s="394"/>
      <c r="B77" s="396"/>
      <c r="C77" s="394"/>
      <c r="D77" s="394"/>
      <c r="E77" s="179"/>
      <c r="F77" s="179"/>
      <c r="G77" s="179"/>
      <c r="H77" s="179"/>
      <c r="I77" s="196"/>
      <c r="J77" s="197"/>
      <c r="K77" s="197"/>
      <c r="L77" s="197"/>
      <c r="M77" s="197"/>
      <c r="N77" s="197"/>
      <c r="O77" s="197"/>
      <c r="P77" s="197"/>
      <c r="Q77" s="197"/>
      <c r="R77" s="197"/>
      <c r="S77" s="394"/>
      <c r="T77" s="394"/>
      <c r="U77" s="376"/>
      <c r="V77" s="376"/>
      <c r="W77" s="403"/>
      <c r="X77" s="368"/>
      <c r="Y77" s="363"/>
      <c r="Z77" s="95"/>
      <c r="AA77" s="2"/>
      <c r="AB77" s="3"/>
      <c r="AC77" s="3"/>
      <c r="AD77" s="186"/>
      <c r="AE77" s="95"/>
      <c r="AF77" s="95"/>
      <c r="AG77" s="343"/>
      <c r="AH77" s="343"/>
      <c r="AI77" s="343"/>
      <c r="AJ77" s="343"/>
      <c r="AK77" s="343"/>
      <c r="AL77" s="343"/>
      <c r="AM77" s="343"/>
      <c r="AN77" s="343"/>
      <c r="AO77" s="343"/>
      <c r="AP77" s="343"/>
      <c r="AQ77" s="95"/>
    </row>
    <row r="78" spans="1:43" ht="13.5" thickBot="1">
      <c r="A78" s="360">
        <f>A76+1</f>
        <v>6</v>
      </c>
      <c r="B78" s="381" t="str">
        <f>DenStatus!C47</f>
        <v>Build My Own Hero</v>
      </c>
      <c r="C78" s="342">
        <v>4</v>
      </c>
      <c r="D78" s="342">
        <v>6</v>
      </c>
      <c r="E78" s="181">
        <v>1</v>
      </c>
      <c r="F78" s="181">
        <v>2</v>
      </c>
      <c r="G78" s="181">
        <v>3</v>
      </c>
      <c r="H78" s="181">
        <v>4</v>
      </c>
      <c r="I78" s="181">
        <v>5</v>
      </c>
      <c r="J78" s="181">
        <v>6</v>
      </c>
      <c r="K78" s="198"/>
      <c r="L78" s="199"/>
      <c r="M78" s="199"/>
      <c r="N78" s="199"/>
      <c r="O78" s="199"/>
      <c r="P78" s="199"/>
      <c r="Q78" s="199"/>
      <c r="R78" s="199"/>
      <c r="S78" s="360">
        <f>COUNTA(E79:R79)</f>
        <v>0</v>
      </c>
      <c r="T78" s="360">
        <f>IF(SUM(AG78:AJ79)&gt;=AK78,1,0)</f>
        <v>0</v>
      </c>
      <c r="U78" s="375"/>
      <c r="V78" s="375"/>
      <c r="W78" s="402" t="str">
        <f>IF(AN78&gt;1,"ERROR",IF(AN78=1,"OK",""))</f>
        <v/>
      </c>
      <c r="X78" s="362"/>
      <c r="Y78" s="362"/>
      <c r="Z78" s="95"/>
      <c r="AA78" s="2"/>
      <c r="AB78" s="3"/>
      <c r="AC78" s="3"/>
      <c r="AD78" s="186"/>
      <c r="AE78" s="95"/>
      <c r="AF78" s="95"/>
      <c r="AG78" s="360">
        <f>IF(COUNTA(E79:G79)&gt;=3,1,0)</f>
        <v>0</v>
      </c>
      <c r="AH78" s="360">
        <f>IF(COUNTA(H79:J79)&gt;=1,1,0)</f>
        <v>0</v>
      </c>
      <c r="AI78" s="360"/>
      <c r="AJ78" s="360"/>
      <c r="AK78" s="360">
        <v>2</v>
      </c>
      <c r="AL78" s="360">
        <f>COUNTA(X78)</f>
        <v>0</v>
      </c>
      <c r="AM78" s="360">
        <f>COUNTA(Y78)</f>
        <v>0</v>
      </c>
      <c r="AN78" s="360">
        <f>SUM(AL78:AM79)</f>
        <v>0</v>
      </c>
      <c r="AO78" s="360">
        <f>IF(AN78&gt;1,0,IF(T78+AL78=2,1,0))</f>
        <v>0</v>
      </c>
      <c r="AP78" s="360">
        <f>IF(AN78&gt;1,0,IF(T78+AM78=2,1,0))</f>
        <v>0</v>
      </c>
      <c r="AQ78" s="95"/>
    </row>
    <row r="79" spans="1:43" ht="13.5" thickBot="1">
      <c r="A79" s="394"/>
      <c r="B79" s="396"/>
      <c r="C79" s="394"/>
      <c r="D79" s="394"/>
      <c r="E79" s="179"/>
      <c r="F79" s="179"/>
      <c r="G79" s="179"/>
      <c r="H79" s="179"/>
      <c r="I79" s="179"/>
      <c r="J79" s="179"/>
      <c r="K79" s="196"/>
      <c r="L79" s="197"/>
      <c r="M79" s="197"/>
      <c r="N79" s="197"/>
      <c r="O79" s="197"/>
      <c r="P79" s="197"/>
      <c r="Q79" s="197"/>
      <c r="R79" s="197"/>
      <c r="S79" s="394"/>
      <c r="T79" s="394"/>
      <c r="U79" s="376"/>
      <c r="V79" s="376"/>
      <c r="W79" s="403"/>
      <c r="X79" s="368"/>
      <c r="Y79" s="363"/>
      <c r="Z79" s="95"/>
      <c r="AA79" s="2"/>
      <c r="AB79" s="3"/>
      <c r="AC79" s="3"/>
      <c r="AD79" s="186"/>
      <c r="AE79" s="95"/>
      <c r="AF79" s="95"/>
      <c r="AG79" s="343"/>
      <c r="AH79" s="343"/>
      <c r="AI79" s="343"/>
      <c r="AJ79" s="343"/>
      <c r="AK79" s="343"/>
      <c r="AL79" s="343"/>
      <c r="AM79" s="343"/>
      <c r="AN79" s="343"/>
      <c r="AO79" s="343"/>
      <c r="AP79" s="343"/>
      <c r="AQ79" s="95"/>
    </row>
    <row r="80" spans="1:43" ht="13.5" thickBot="1">
      <c r="A80" s="360">
        <f>A78+1</f>
        <v>7</v>
      </c>
      <c r="B80" s="381" t="str">
        <f>DenStatus!C48</f>
        <v>Castaway</v>
      </c>
      <c r="C80" s="342">
        <v>6</v>
      </c>
      <c r="D80" s="342">
        <v>7</v>
      </c>
      <c r="E80" s="182" t="s">
        <v>169</v>
      </c>
      <c r="F80" s="182" t="s">
        <v>170</v>
      </c>
      <c r="G80" s="182" t="s">
        <v>171</v>
      </c>
      <c r="H80" s="182" t="s">
        <v>150</v>
      </c>
      <c r="I80" s="182" t="s">
        <v>151</v>
      </c>
      <c r="J80" s="182" t="s">
        <v>152</v>
      </c>
      <c r="K80" s="182" t="s">
        <v>153</v>
      </c>
      <c r="L80" s="199"/>
      <c r="M80" s="199"/>
      <c r="N80" s="199"/>
      <c r="O80" s="199"/>
      <c r="P80" s="199"/>
      <c r="Q80" s="199"/>
      <c r="R80" s="199"/>
      <c r="S80" s="360">
        <f>COUNTA(E81:R81)</f>
        <v>0</v>
      </c>
      <c r="T80" s="360">
        <f>IF(SUM(AG80:AJ81)&gt;=AK80,1,0)</f>
        <v>0</v>
      </c>
      <c r="U80" s="375"/>
      <c r="V80" s="375"/>
      <c r="W80" s="402" t="str">
        <f>IF(AN80&gt;1,"ERROR",IF(AN80=1,"OK",""))</f>
        <v/>
      </c>
      <c r="X80" s="362"/>
      <c r="Y80" s="362"/>
      <c r="Z80" s="95"/>
      <c r="AA80" s="2"/>
      <c r="AB80" s="3"/>
      <c r="AC80" s="3"/>
      <c r="AD80" s="186"/>
      <c r="AE80" s="95"/>
      <c r="AF80" s="95"/>
      <c r="AG80" s="360">
        <f>IF(COUNTA(E81)&gt;=1,1,0)</f>
        <v>0</v>
      </c>
      <c r="AH80" s="360">
        <f>IF(COUNTA(F81:G81)&gt;=1,1,0)</f>
        <v>0</v>
      </c>
      <c r="AI80" s="360">
        <f>IF(COUNTA(H81:K81)&gt;=4,1,0)</f>
        <v>0</v>
      </c>
      <c r="AJ80" s="360"/>
      <c r="AK80" s="360">
        <v>3</v>
      </c>
      <c r="AL80" s="360">
        <f>COUNTA(X80)</f>
        <v>0</v>
      </c>
      <c r="AM80" s="360">
        <f>COUNTA(Y80)</f>
        <v>0</v>
      </c>
      <c r="AN80" s="360">
        <f>SUM(AL80:AM81)</f>
        <v>0</v>
      </c>
      <c r="AO80" s="360">
        <f>IF(AN80&gt;1,0,IF(T80+AL80=2,1,0))</f>
        <v>0</v>
      </c>
      <c r="AP80" s="360">
        <f>IF(AN80&gt;1,0,IF(T80+AM80=2,1,0))</f>
        <v>0</v>
      </c>
      <c r="AQ80" s="95"/>
    </row>
    <row r="81" spans="1:43" ht="13.5" thickBot="1">
      <c r="A81" s="394"/>
      <c r="B81" s="396"/>
      <c r="C81" s="394"/>
      <c r="D81" s="394"/>
      <c r="E81" s="179"/>
      <c r="F81" s="179"/>
      <c r="G81" s="179"/>
      <c r="H81" s="179"/>
      <c r="I81" s="179"/>
      <c r="J81" s="179"/>
      <c r="K81" s="179"/>
      <c r="L81" s="197"/>
      <c r="M81" s="197"/>
      <c r="N81" s="197"/>
      <c r="O81" s="197"/>
      <c r="P81" s="197"/>
      <c r="Q81" s="197"/>
      <c r="R81" s="197"/>
      <c r="S81" s="394"/>
      <c r="T81" s="394"/>
      <c r="U81" s="376"/>
      <c r="V81" s="376"/>
      <c r="W81" s="403"/>
      <c r="X81" s="368"/>
      <c r="Y81" s="363"/>
      <c r="Z81" s="95"/>
      <c r="AA81" s="2"/>
      <c r="AB81" s="3"/>
      <c r="AC81" s="3"/>
      <c r="AD81" s="186"/>
      <c r="AE81" s="95"/>
      <c r="AF81" s="95"/>
      <c r="AG81" s="343"/>
      <c r="AH81" s="343"/>
      <c r="AI81" s="343"/>
      <c r="AJ81" s="343"/>
      <c r="AK81" s="343"/>
      <c r="AL81" s="343"/>
      <c r="AM81" s="343"/>
      <c r="AN81" s="343"/>
      <c r="AO81" s="343"/>
      <c r="AP81" s="343"/>
      <c r="AQ81" s="95"/>
    </row>
    <row r="82" spans="1:43" ht="13.5" thickBot="1">
      <c r="A82" s="360">
        <f>A80+1</f>
        <v>8</v>
      </c>
      <c r="B82" s="381" t="str">
        <f>DenStatus!C49</f>
        <v>Earth Rocks!</v>
      </c>
      <c r="C82" s="342">
        <v>11</v>
      </c>
      <c r="D82" s="342">
        <v>11</v>
      </c>
      <c r="E82" s="182" t="s">
        <v>169</v>
      </c>
      <c r="F82" s="182" t="s">
        <v>170</v>
      </c>
      <c r="G82" s="182">
        <v>2</v>
      </c>
      <c r="H82" s="182" t="s">
        <v>154</v>
      </c>
      <c r="I82" s="182" t="s">
        <v>155</v>
      </c>
      <c r="J82" s="182" t="s">
        <v>156</v>
      </c>
      <c r="K82" s="182" t="s">
        <v>163</v>
      </c>
      <c r="L82" s="182" t="s">
        <v>164</v>
      </c>
      <c r="M82" s="182">
        <v>5</v>
      </c>
      <c r="N82" s="182" t="s">
        <v>176</v>
      </c>
      <c r="O82" s="182" t="s">
        <v>177</v>
      </c>
      <c r="P82" s="199"/>
      <c r="Q82" s="199"/>
      <c r="R82" s="221"/>
      <c r="S82" s="360">
        <f>COUNTA(E83:R83)</f>
        <v>0</v>
      </c>
      <c r="T82" s="360">
        <f>IF(SUM(AG82:AJ83)&gt;=AK82,1,0)</f>
        <v>0</v>
      </c>
      <c r="U82" s="340"/>
      <c r="V82" s="375"/>
      <c r="W82" s="404" t="str">
        <f>IF(AN82&gt;1,"ERROR",IF(AN82=1,"OK",""))</f>
        <v/>
      </c>
      <c r="X82" s="362"/>
      <c r="Y82" s="362"/>
      <c r="Z82" s="95"/>
      <c r="AA82" s="2"/>
      <c r="AB82" s="3"/>
      <c r="AC82" s="3"/>
      <c r="AD82" s="186"/>
      <c r="AE82" s="95"/>
      <c r="AF82" s="95"/>
      <c r="AG82" s="360">
        <f>IF(COUNTA(E83:O83)&gt;=11,1,0)</f>
        <v>0</v>
      </c>
      <c r="AH82" s="360"/>
      <c r="AI82" s="360"/>
      <c r="AJ82" s="360"/>
      <c r="AK82" s="360">
        <v>1</v>
      </c>
      <c r="AL82" s="360">
        <f>COUNTA(X82)</f>
        <v>0</v>
      </c>
      <c r="AM82" s="360">
        <f>COUNTA(Y82)</f>
        <v>0</v>
      </c>
      <c r="AN82" s="360">
        <f>SUM(AL82:AM83)</f>
        <v>0</v>
      </c>
      <c r="AO82" s="360">
        <f>IF(AN82&gt;1,0,IF(T82+AL82=2,1,0))</f>
        <v>0</v>
      </c>
      <c r="AP82" s="360">
        <f>IF(AN82&gt;1,0,IF(T82+AM82=2,1,0))</f>
        <v>0</v>
      </c>
      <c r="AQ82" s="95"/>
    </row>
    <row r="83" spans="1:43" ht="13.5" thickBot="1">
      <c r="A83" s="397"/>
      <c r="B83" s="382"/>
      <c r="C83" s="379"/>
      <c r="D83" s="379"/>
      <c r="E83" s="5"/>
      <c r="F83" s="5"/>
      <c r="G83" s="5"/>
      <c r="H83" s="5"/>
      <c r="I83" s="5"/>
      <c r="J83" s="5"/>
      <c r="K83" s="5"/>
      <c r="L83" s="5"/>
      <c r="M83" s="5"/>
      <c r="N83" s="5"/>
      <c r="O83" s="5"/>
      <c r="P83" s="197"/>
      <c r="Q83" s="197"/>
      <c r="R83" s="53"/>
      <c r="S83" s="397"/>
      <c r="T83" s="397"/>
      <c r="U83" s="385"/>
      <c r="V83" s="393"/>
      <c r="W83" s="405"/>
      <c r="X83" s="368"/>
      <c r="Y83" s="363"/>
      <c r="Z83" s="95"/>
      <c r="AA83" s="2"/>
      <c r="AB83" s="3"/>
      <c r="AC83" s="3"/>
      <c r="AD83" s="186"/>
      <c r="AE83" s="95"/>
      <c r="AF83" s="95"/>
      <c r="AG83" s="328"/>
      <c r="AH83" s="328"/>
      <c r="AI83" s="328"/>
      <c r="AJ83" s="328"/>
      <c r="AK83" s="328"/>
      <c r="AL83" s="328"/>
      <c r="AM83" s="328"/>
      <c r="AN83" s="328"/>
      <c r="AO83" s="328"/>
      <c r="AP83" s="328"/>
      <c r="AQ83" s="95"/>
    </row>
    <row r="84" spans="1:43" ht="13.5" thickBot="1">
      <c r="A84" s="360">
        <f>A82+1</f>
        <v>9</v>
      </c>
      <c r="B84" s="381" t="str">
        <f>DenStatus!C50</f>
        <v>Engineer</v>
      </c>
      <c r="C84" s="342">
        <v>4</v>
      </c>
      <c r="D84" s="342">
        <v>6</v>
      </c>
      <c r="E84" s="181">
        <v>1</v>
      </c>
      <c r="F84" s="182" t="s">
        <v>150</v>
      </c>
      <c r="G84" s="182" t="s">
        <v>151</v>
      </c>
      <c r="H84" s="182" t="s">
        <v>152</v>
      </c>
      <c r="I84" s="181">
        <v>3</v>
      </c>
      <c r="J84" s="181">
        <v>4</v>
      </c>
      <c r="K84" s="198"/>
      <c r="L84" s="199"/>
      <c r="M84" s="199"/>
      <c r="N84" s="199"/>
      <c r="O84" s="199"/>
      <c r="P84" s="199"/>
      <c r="Q84" s="199"/>
      <c r="R84" s="199"/>
      <c r="S84" s="360">
        <f>COUNTA(E85:R85)</f>
        <v>0</v>
      </c>
      <c r="T84" s="360">
        <f>IF(SUM(AG84:AJ85)&gt;=AK84,1,0)</f>
        <v>0</v>
      </c>
      <c r="U84" s="375"/>
      <c r="V84" s="375"/>
      <c r="W84" s="402" t="str">
        <f>IF(AN84&gt;1,"ERROR",IF(AN84=1,"OK",""))</f>
        <v/>
      </c>
      <c r="X84" s="362"/>
      <c r="Y84" s="362"/>
      <c r="Z84" s="95"/>
      <c r="AA84" s="2"/>
      <c r="AB84" s="3"/>
      <c r="AC84" s="3"/>
      <c r="AD84" s="186"/>
      <c r="AE84" s="95"/>
      <c r="AF84" s="95"/>
      <c r="AG84" s="360">
        <f>IF(COUNTA(E85:H85)&gt;=4,1,0)</f>
        <v>0</v>
      </c>
      <c r="AH84" s="360"/>
      <c r="AI84" s="360"/>
      <c r="AJ84" s="360"/>
      <c r="AK84" s="360">
        <v>1</v>
      </c>
      <c r="AL84" s="360">
        <f>COUNTA(X84)</f>
        <v>0</v>
      </c>
      <c r="AM84" s="360">
        <f>COUNTA(Y84)</f>
        <v>0</v>
      </c>
      <c r="AN84" s="360">
        <f>SUM(AL84:AM85)</f>
        <v>0</v>
      </c>
      <c r="AO84" s="360">
        <f>IF(AN84&gt;1,0,IF(T84+AL84=2,1,0))</f>
        <v>0</v>
      </c>
      <c r="AP84" s="360">
        <f>IF(AN84&gt;1,0,IF(T84+AM84=2,1,0))</f>
        <v>0</v>
      </c>
      <c r="AQ84" s="95"/>
    </row>
    <row r="85" spans="1:43" ht="13.5" thickBot="1">
      <c r="A85" s="394"/>
      <c r="B85" s="396"/>
      <c r="C85" s="394"/>
      <c r="D85" s="394"/>
      <c r="E85" s="179"/>
      <c r="F85" s="179"/>
      <c r="G85" s="179"/>
      <c r="H85" s="179"/>
      <c r="I85" s="179"/>
      <c r="J85" s="179"/>
      <c r="K85" s="196"/>
      <c r="L85" s="197"/>
      <c r="M85" s="197"/>
      <c r="N85" s="197"/>
      <c r="O85" s="197"/>
      <c r="P85" s="197"/>
      <c r="Q85" s="197"/>
      <c r="R85" s="197"/>
      <c r="S85" s="394"/>
      <c r="T85" s="394"/>
      <c r="U85" s="376"/>
      <c r="V85" s="376"/>
      <c r="W85" s="403"/>
      <c r="X85" s="368"/>
      <c r="Y85" s="363"/>
      <c r="Z85" s="95"/>
      <c r="AA85" s="2"/>
      <c r="AB85" s="3"/>
      <c r="AC85" s="3"/>
      <c r="AD85" s="186"/>
      <c r="AE85" s="95"/>
      <c r="AF85" s="95"/>
      <c r="AG85" s="343"/>
      <c r="AH85" s="343"/>
      <c r="AI85" s="343"/>
      <c r="AJ85" s="343"/>
      <c r="AK85" s="343"/>
      <c r="AL85" s="343"/>
      <c r="AM85" s="343"/>
      <c r="AN85" s="343"/>
      <c r="AO85" s="343"/>
      <c r="AP85" s="343"/>
      <c r="AQ85" s="95"/>
    </row>
    <row r="86" spans="1:43" ht="13.5" thickBot="1">
      <c r="A86" s="360">
        <f>A84+1</f>
        <v>10</v>
      </c>
      <c r="B86" s="381" t="str">
        <f>DenStatus!C51</f>
        <v>Fix It</v>
      </c>
      <c r="C86" s="342">
        <v>15</v>
      </c>
      <c r="D86" s="342">
        <v>28</v>
      </c>
      <c r="E86" s="181">
        <v>1</v>
      </c>
      <c r="F86" s="182" t="s">
        <v>150</v>
      </c>
      <c r="G86" s="182" t="s">
        <v>151</v>
      </c>
      <c r="H86" s="182" t="s">
        <v>152</v>
      </c>
      <c r="I86" s="182" t="s">
        <v>154</v>
      </c>
      <c r="J86" s="182" t="s">
        <v>155</v>
      </c>
      <c r="K86" s="182" t="s">
        <v>156</v>
      </c>
      <c r="L86" s="182" t="s">
        <v>163</v>
      </c>
      <c r="M86" s="182" t="s">
        <v>164</v>
      </c>
      <c r="N86" s="182" t="s">
        <v>179</v>
      </c>
      <c r="O86" s="182" t="s">
        <v>180</v>
      </c>
      <c r="P86" s="182" t="s">
        <v>181</v>
      </c>
      <c r="Q86" s="182" t="s">
        <v>182</v>
      </c>
      <c r="R86" s="182" t="s">
        <v>183</v>
      </c>
      <c r="S86" s="360">
        <f>SUM(COUNTA(E87:R87)+COUNTA(E89:R89))</f>
        <v>0</v>
      </c>
      <c r="T86" s="360">
        <f>IF(SUM(AG86:AJ89)&gt;=AK86,1,0)</f>
        <v>0</v>
      </c>
      <c r="U86" s="340"/>
      <c r="V86" s="375"/>
      <c r="W86" s="404"/>
      <c r="X86" s="362"/>
      <c r="Y86" s="362"/>
      <c r="Z86" s="95"/>
      <c r="AA86" s="2"/>
      <c r="AB86" s="3"/>
      <c r="AC86" s="3"/>
      <c r="AD86" s="186"/>
      <c r="AE86" s="95"/>
      <c r="AF86" s="95"/>
      <c r="AG86" s="360">
        <f>IF(COUNTA(E87:K87)&gt;=7,1,0)</f>
        <v>0</v>
      </c>
      <c r="AH86" s="360">
        <f>IF(SUM(COUNTA(L87:R87)+COUNTA(E89:R89))&gt;=8,1,0)</f>
        <v>0</v>
      </c>
      <c r="AI86" s="360"/>
      <c r="AJ86" s="360"/>
      <c r="AK86" s="360">
        <v>2</v>
      </c>
      <c r="AL86" s="360">
        <f>COUNTA(X86)</f>
        <v>0</v>
      </c>
      <c r="AM86" s="360">
        <f>COUNTA(Y86)</f>
        <v>0</v>
      </c>
      <c r="AN86" s="360">
        <f>SUM(AL86:AM89)</f>
        <v>0</v>
      </c>
      <c r="AO86" s="360">
        <f>IF(AN86&gt;1,0,IF(T86+AL86=2,1,0))</f>
        <v>0</v>
      </c>
      <c r="AP86" s="360">
        <f>IF(AN86&gt;1,0,IF(T86+AM86=2,1,0))</f>
        <v>0</v>
      </c>
      <c r="AQ86" s="95"/>
    </row>
    <row r="87" spans="1:43" ht="13.5" thickBot="1">
      <c r="A87" s="389"/>
      <c r="B87" s="391"/>
      <c r="C87" s="389"/>
      <c r="D87" s="389"/>
      <c r="E87" s="31"/>
      <c r="F87" s="31"/>
      <c r="G87" s="31"/>
      <c r="H87" s="31"/>
      <c r="I87" s="31"/>
      <c r="J87" s="31"/>
      <c r="K87" s="31"/>
      <c r="L87" s="31"/>
      <c r="M87" s="31"/>
      <c r="N87" s="31"/>
      <c r="O87" s="31"/>
      <c r="P87" s="31"/>
      <c r="Q87" s="31"/>
      <c r="R87" s="31"/>
      <c r="S87" s="389"/>
      <c r="T87" s="389"/>
      <c r="U87" s="393"/>
      <c r="V87" s="393"/>
      <c r="W87" s="405"/>
      <c r="X87" s="363"/>
      <c r="Y87" s="363"/>
      <c r="Z87" s="95"/>
      <c r="AA87" s="2"/>
      <c r="AB87" s="3"/>
      <c r="AC87" s="3"/>
      <c r="AD87" s="186"/>
      <c r="AE87" s="95"/>
      <c r="AF87" s="95"/>
      <c r="AG87" s="328"/>
      <c r="AH87" s="328"/>
      <c r="AI87" s="328"/>
      <c r="AJ87" s="328"/>
      <c r="AK87" s="328"/>
      <c r="AL87" s="328"/>
      <c r="AM87" s="328"/>
      <c r="AN87" s="328"/>
      <c r="AO87" s="328"/>
      <c r="AP87" s="328"/>
      <c r="AQ87" s="95"/>
    </row>
    <row r="88" spans="1:43" ht="13.5" thickBot="1">
      <c r="A88" s="328"/>
      <c r="B88" s="347"/>
      <c r="C88" s="328"/>
      <c r="D88" s="328"/>
      <c r="E88" s="50" t="s">
        <v>184</v>
      </c>
      <c r="F88" s="50" t="s">
        <v>185</v>
      </c>
      <c r="G88" s="50" t="s">
        <v>186</v>
      </c>
      <c r="H88" s="50" t="s">
        <v>187</v>
      </c>
      <c r="I88" s="50" t="s">
        <v>188</v>
      </c>
      <c r="J88" s="50" t="s">
        <v>189</v>
      </c>
      <c r="K88" s="50" t="s">
        <v>190</v>
      </c>
      <c r="L88" s="50" t="s">
        <v>191</v>
      </c>
      <c r="M88" s="50" t="s">
        <v>192</v>
      </c>
      <c r="N88" s="50" t="s">
        <v>193</v>
      </c>
      <c r="O88" s="50" t="s">
        <v>194</v>
      </c>
      <c r="P88" s="50" t="s">
        <v>195</v>
      </c>
      <c r="Q88" s="50" t="s">
        <v>196</v>
      </c>
      <c r="R88" s="50" t="s">
        <v>197</v>
      </c>
      <c r="S88" s="328"/>
      <c r="T88" s="328"/>
      <c r="U88" s="328"/>
      <c r="V88" s="328"/>
      <c r="W88" s="405"/>
      <c r="X88" s="363"/>
      <c r="Y88" s="363"/>
      <c r="Z88" s="95"/>
      <c r="AA88" s="2"/>
      <c r="AB88" s="3"/>
      <c r="AC88" s="3"/>
      <c r="AD88" s="186"/>
      <c r="AE88" s="95"/>
      <c r="AF88" s="95"/>
      <c r="AG88" s="328"/>
      <c r="AH88" s="328"/>
      <c r="AI88" s="328"/>
      <c r="AJ88" s="328"/>
      <c r="AK88" s="328"/>
      <c r="AL88" s="328"/>
      <c r="AM88" s="328"/>
      <c r="AN88" s="328"/>
      <c r="AO88" s="328"/>
      <c r="AP88" s="328"/>
      <c r="AQ88" s="95"/>
    </row>
    <row r="89" spans="1:43" ht="13.5" thickBot="1">
      <c r="A89" s="343"/>
      <c r="B89" s="348"/>
      <c r="C89" s="343"/>
      <c r="D89" s="343"/>
      <c r="E89" s="190"/>
      <c r="F89" s="190"/>
      <c r="G89" s="190"/>
      <c r="H89" s="190"/>
      <c r="I89" s="190"/>
      <c r="J89" s="190"/>
      <c r="K89" s="190"/>
      <c r="L89" s="190"/>
      <c r="M89" s="190"/>
      <c r="N89" s="190"/>
      <c r="O89" s="190"/>
      <c r="P89" s="190"/>
      <c r="Q89" s="190"/>
      <c r="R89" s="190"/>
      <c r="S89" s="343"/>
      <c r="T89" s="343"/>
      <c r="U89" s="343"/>
      <c r="V89" s="343"/>
      <c r="W89" s="407"/>
      <c r="X89" s="363"/>
      <c r="Y89" s="363"/>
      <c r="Z89" s="95"/>
      <c r="AA89" s="2"/>
      <c r="AB89" s="3"/>
      <c r="AC89" s="3"/>
      <c r="AD89" s="186"/>
      <c r="AE89" s="95"/>
      <c r="AF89" s="95"/>
      <c r="AG89" s="343"/>
      <c r="AH89" s="343"/>
      <c r="AI89" s="343"/>
      <c r="AJ89" s="343"/>
      <c r="AK89" s="343"/>
      <c r="AL89" s="343"/>
      <c r="AM89" s="343"/>
      <c r="AN89" s="343"/>
      <c r="AO89" s="343"/>
      <c r="AP89" s="343"/>
      <c r="AQ89" s="95"/>
    </row>
    <row r="90" spans="1:43" ht="13.5" thickBot="1">
      <c r="A90" s="360">
        <v>11</v>
      </c>
      <c r="B90" s="381" t="str">
        <f>DenStatus!C52</f>
        <v>Game Design</v>
      </c>
      <c r="C90" s="342">
        <v>4</v>
      </c>
      <c r="D90" s="342">
        <v>4</v>
      </c>
      <c r="E90" s="181">
        <v>1</v>
      </c>
      <c r="F90" s="181">
        <v>2</v>
      </c>
      <c r="G90" s="181">
        <v>3</v>
      </c>
      <c r="H90" s="181">
        <v>4</v>
      </c>
      <c r="I90" s="198"/>
      <c r="J90" s="199"/>
      <c r="K90" s="199"/>
      <c r="L90" s="199"/>
      <c r="M90" s="199"/>
      <c r="N90" s="199"/>
      <c r="O90" s="199"/>
      <c r="P90" s="199"/>
      <c r="Q90" s="199"/>
      <c r="R90" s="199"/>
      <c r="S90" s="360">
        <f>COUNTA(E91:R91)</f>
        <v>0</v>
      </c>
      <c r="T90" s="360">
        <f>IF(SUM(AG90:AJ91)&gt;=AK90,1,0)</f>
        <v>0</v>
      </c>
      <c r="U90" s="375"/>
      <c r="V90" s="375"/>
      <c r="W90" s="402" t="str">
        <f>IF(AN90&gt;1,"ERROR",IF(AN90=1,"OK",""))</f>
        <v/>
      </c>
      <c r="X90" s="362"/>
      <c r="Y90" s="362"/>
      <c r="Z90" s="95"/>
      <c r="AA90" s="2"/>
      <c r="AB90" s="3"/>
      <c r="AC90" s="3"/>
      <c r="AD90" s="186"/>
      <c r="AE90" s="95"/>
      <c r="AF90" s="95"/>
      <c r="AG90" s="360">
        <f>IF(COUNTA(E91:H91)&gt;=4,1,0)</f>
        <v>0</v>
      </c>
      <c r="AH90" s="360"/>
      <c r="AI90" s="360"/>
      <c r="AJ90" s="360"/>
      <c r="AK90" s="360">
        <v>1</v>
      </c>
      <c r="AL90" s="360">
        <f>COUNTA(X90)</f>
        <v>0</v>
      </c>
      <c r="AM90" s="360">
        <f>COUNTA(Y90)</f>
        <v>0</v>
      </c>
      <c r="AN90" s="360">
        <f>SUM(AL90:AM91)</f>
        <v>0</v>
      </c>
      <c r="AO90" s="360">
        <f>IF(AN90&gt;1,0,IF(T90+AL90=2,1,0))</f>
        <v>0</v>
      </c>
      <c r="AP90" s="360">
        <f>IF(AN90&gt;1,0,IF(T90+AM90=2,1,0))</f>
        <v>0</v>
      </c>
      <c r="AQ90" s="95"/>
    </row>
    <row r="91" spans="1:43" ht="13.5" thickBot="1">
      <c r="A91" s="394"/>
      <c r="B91" s="396"/>
      <c r="C91" s="394"/>
      <c r="D91" s="394"/>
      <c r="E91" s="179"/>
      <c r="F91" s="179"/>
      <c r="G91" s="179"/>
      <c r="H91" s="179"/>
      <c r="I91" s="196"/>
      <c r="J91" s="197"/>
      <c r="K91" s="197"/>
      <c r="L91" s="197"/>
      <c r="M91" s="197"/>
      <c r="N91" s="197"/>
      <c r="O91" s="197"/>
      <c r="P91" s="197"/>
      <c r="Q91" s="197"/>
      <c r="R91" s="197"/>
      <c r="S91" s="394"/>
      <c r="T91" s="394"/>
      <c r="U91" s="376"/>
      <c r="V91" s="376"/>
      <c r="W91" s="403"/>
      <c r="X91" s="368"/>
      <c r="Y91" s="363"/>
      <c r="Z91" s="95"/>
      <c r="AA91" s="2"/>
      <c r="AB91" s="3"/>
      <c r="AC91" s="3"/>
      <c r="AD91" s="186"/>
      <c r="AE91" s="95"/>
      <c r="AF91" s="95"/>
      <c r="AG91" s="343"/>
      <c r="AH91" s="343"/>
      <c r="AI91" s="343"/>
      <c r="AJ91" s="343"/>
      <c r="AK91" s="343"/>
      <c r="AL91" s="343"/>
      <c r="AM91" s="343"/>
      <c r="AN91" s="343"/>
      <c r="AO91" s="343"/>
      <c r="AP91" s="343"/>
      <c r="AQ91" s="95"/>
    </row>
    <row r="92" spans="1:43" ht="13.5" thickBot="1">
      <c r="A92" s="360">
        <v>12</v>
      </c>
      <c r="B92" s="381" t="str">
        <f>DenStatus!C53</f>
        <v>Into the Wild</v>
      </c>
      <c r="C92" s="399" t="s">
        <v>326</v>
      </c>
      <c r="D92" s="342">
        <v>12</v>
      </c>
      <c r="E92" s="181">
        <v>1</v>
      </c>
      <c r="F92" s="181">
        <v>2</v>
      </c>
      <c r="G92" s="181">
        <v>3</v>
      </c>
      <c r="H92" s="181">
        <v>4</v>
      </c>
      <c r="I92" s="181">
        <v>5</v>
      </c>
      <c r="J92" s="181">
        <v>6</v>
      </c>
      <c r="K92" s="182" t="s">
        <v>166</v>
      </c>
      <c r="L92" s="182" t="s">
        <v>167</v>
      </c>
      <c r="M92" s="182" t="s">
        <v>168</v>
      </c>
      <c r="N92" s="181">
        <v>8</v>
      </c>
      <c r="O92" s="182" t="s">
        <v>198</v>
      </c>
      <c r="P92" s="182" t="s">
        <v>199</v>
      </c>
      <c r="Q92" s="198"/>
      <c r="R92" s="199"/>
      <c r="S92" s="360">
        <f>COUNTA(E93:R93)</f>
        <v>0</v>
      </c>
      <c r="T92" s="360">
        <f>IF(SUM(AG92:AJ93)&gt;=AK92,1,0)</f>
        <v>0</v>
      </c>
      <c r="U92" s="375"/>
      <c r="V92" s="375"/>
      <c r="W92" s="402" t="str">
        <f>IF(AN92&gt;1,"ERROR",IF(AN92=1,"OK",""))</f>
        <v/>
      </c>
      <c r="X92" s="362"/>
      <c r="Y92" s="362"/>
      <c r="Z92" s="95"/>
      <c r="AA92" s="32"/>
      <c r="AB92" s="3"/>
      <c r="AC92" s="3"/>
      <c r="AD92" s="186"/>
      <c r="AE92" s="95"/>
      <c r="AF92" s="95"/>
      <c r="AG92" s="360">
        <f>COUNTA(E93:J93)</f>
        <v>0</v>
      </c>
      <c r="AH92" s="360">
        <f>IF(COUNTA(K93:M93)&gt;=2,1,0)</f>
        <v>0</v>
      </c>
      <c r="AI92" s="360">
        <f>COUNTA(N93)</f>
        <v>0</v>
      </c>
      <c r="AJ92" s="360">
        <f>IF(COUNTA(O93:P93)&gt;=1,1,0)</f>
        <v>0</v>
      </c>
      <c r="AK92" s="360">
        <v>6</v>
      </c>
      <c r="AL92" s="360">
        <f>COUNTA(X92)</f>
        <v>0</v>
      </c>
      <c r="AM92" s="360">
        <f>COUNTA(Y92)</f>
        <v>0</v>
      </c>
      <c r="AN92" s="360">
        <f>SUM(AL92:AM93)</f>
        <v>0</v>
      </c>
      <c r="AO92" s="360">
        <f>IF(AN92&gt;1,0,IF(T92+AL92=2,1,0))</f>
        <v>0</v>
      </c>
      <c r="AP92" s="360">
        <f>IF(AN92&gt;1,0,IF(T92+AM92=2,1,0))</f>
        <v>0</v>
      </c>
      <c r="AQ92" s="95"/>
    </row>
    <row r="93" spans="1:43" ht="13.5" thickBot="1">
      <c r="A93" s="394"/>
      <c r="B93" s="396"/>
      <c r="C93" s="394"/>
      <c r="D93" s="394"/>
      <c r="E93" s="179"/>
      <c r="F93" s="179"/>
      <c r="G93" s="179"/>
      <c r="H93" s="179"/>
      <c r="I93" s="179"/>
      <c r="J93" s="179"/>
      <c r="K93" s="179"/>
      <c r="L93" s="179"/>
      <c r="M93" s="179"/>
      <c r="N93" s="179"/>
      <c r="O93" s="179"/>
      <c r="P93" s="179"/>
      <c r="Q93" s="196"/>
      <c r="R93" s="197"/>
      <c r="S93" s="394"/>
      <c r="T93" s="394"/>
      <c r="U93" s="376"/>
      <c r="V93" s="376"/>
      <c r="W93" s="403"/>
      <c r="X93" s="368"/>
      <c r="Y93" s="363"/>
      <c r="Z93" s="95"/>
      <c r="AA93" s="32"/>
      <c r="AB93" s="3"/>
      <c r="AC93" s="3"/>
      <c r="AD93" s="186"/>
      <c r="AE93" s="95"/>
      <c r="AF93" s="95"/>
      <c r="AG93" s="343"/>
      <c r="AH93" s="343"/>
      <c r="AI93" s="343"/>
      <c r="AJ93" s="343"/>
      <c r="AK93" s="343"/>
      <c r="AL93" s="343"/>
      <c r="AM93" s="343"/>
      <c r="AN93" s="343"/>
      <c r="AO93" s="343"/>
      <c r="AP93" s="343"/>
      <c r="AQ93" s="95"/>
    </row>
    <row r="94" spans="1:43" ht="13.5" thickBot="1">
      <c r="A94" s="360">
        <v>13</v>
      </c>
      <c r="B94" s="381" t="str">
        <f>DenStatus!C54</f>
        <v>Into the Woods</v>
      </c>
      <c r="C94" s="342">
        <v>5</v>
      </c>
      <c r="D94" s="342">
        <v>7</v>
      </c>
      <c r="E94" s="189">
        <v>1</v>
      </c>
      <c r="F94" s="189">
        <v>2</v>
      </c>
      <c r="G94" s="189">
        <v>3</v>
      </c>
      <c r="H94" s="189">
        <v>4</v>
      </c>
      <c r="I94" s="189">
        <v>5</v>
      </c>
      <c r="J94" s="189">
        <v>6</v>
      </c>
      <c r="K94" s="189">
        <v>7</v>
      </c>
      <c r="L94" s="198"/>
      <c r="M94" s="199"/>
      <c r="N94" s="199"/>
      <c r="O94" s="199"/>
      <c r="P94" s="199"/>
      <c r="Q94" s="199"/>
      <c r="R94" s="199"/>
      <c r="S94" s="360">
        <f>COUNTA(E95:R95)</f>
        <v>0</v>
      </c>
      <c r="T94" s="360">
        <f>IF(SUM(AG94:AJ95)&gt;=AK94,1,0)</f>
        <v>0</v>
      </c>
      <c r="U94" s="375"/>
      <c r="V94" s="375"/>
      <c r="W94" s="402" t="str">
        <f>IF(AN94&gt;1,"ERROR",IF(AN94=1,"OK",""))</f>
        <v/>
      </c>
      <c r="X94" s="362"/>
      <c r="Y94" s="362"/>
      <c r="Z94" s="95"/>
      <c r="AA94" s="2"/>
      <c r="AB94" s="3"/>
      <c r="AC94" s="3"/>
      <c r="AD94" s="186"/>
      <c r="AE94" s="95"/>
      <c r="AF94" s="95"/>
      <c r="AG94" s="360">
        <f>IF(COUNTA(E95:H95)&gt;=4,1,0)</f>
        <v>0</v>
      </c>
      <c r="AH94" s="360">
        <f>IF(COUNTA(I95:K95)&gt;=1,1,0)</f>
        <v>0</v>
      </c>
      <c r="AI94" s="360"/>
      <c r="AJ94" s="360"/>
      <c r="AK94" s="360">
        <v>2</v>
      </c>
      <c r="AL94" s="360">
        <f>COUNTA(X94)</f>
        <v>0</v>
      </c>
      <c r="AM94" s="360">
        <f>COUNTA(Y94)</f>
        <v>0</v>
      </c>
      <c r="AN94" s="360">
        <f>SUM(AL94:AM95)</f>
        <v>0</v>
      </c>
      <c r="AO94" s="360">
        <f>IF(AN94&gt;1,0,IF(T94+AL94=2,1,0))</f>
        <v>0</v>
      </c>
      <c r="AP94" s="360">
        <f>IF(AN94&gt;1,0,IF(T94+AM94=2,1,0))</f>
        <v>0</v>
      </c>
      <c r="AQ94" s="95"/>
    </row>
    <row r="95" spans="1:43" ht="13.5" thickBot="1">
      <c r="A95" s="394"/>
      <c r="B95" s="396"/>
      <c r="C95" s="394"/>
      <c r="D95" s="394"/>
      <c r="E95" s="179"/>
      <c r="F95" s="179"/>
      <c r="G95" s="179"/>
      <c r="H95" s="179"/>
      <c r="I95" s="179"/>
      <c r="J95" s="179"/>
      <c r="K95" s="179"/>
      <c r="L95" s="196"/>
      <c r="M95" s="197"/>
      <c r="N95" s="197"/>
      <c r="O95" s="197"/>
      <c r="P95" s="197"/>
      <c r="Q95" s="197"/>
      <c r="R95" s="197"/>
      <c r="S95" s="394"/>
      <c r="T95" s="394"/>
      <c r="U95" s="376"/>
      <c r="V95" s="376"/>
      <c r="W95" s="403"/>
      <c r="X95" s="368"/>
      <c r="Y95" s="363"/>
      <c r="Z95" s="95"/>
      <c r="AA95" s="2"/>
      <c r="AB95" s="3"/>
      <c r="AC95" s="3"/>
      <c r="AD95" s="186"/>
      <c r="AE95" s="95"/>
      <c r="AF95" s="95"/>
      <c r="AG95" s="343"/>
      <c r="AH95" s="343"/>
      <c r="AI95" s="343"/>
      <c r="AJ95" s="343"/>
      <c r="AK95" s="343"/>
      <c r="AL95" s="343"/>
      <c r="AM95" s="343"/>
      <c r="AN95" s="343"/>
      <c r="AO95" s="343"/>
      <c r="AP95" s="343"/>
      <c r="AQ95" s="95"/>
    </row>
    <row r="96" spans="1:43" ht="13.5" customHeight="1" thickBot="1">
      <c r="A96" s="360">
        <v>14</v>
      </c>
      <c r="B96" s="398" t="str">
        <f>DenStatus!C55</f>
        <v>Looking Back, Looking Forward</v>
      </c>
      <c r="C96" s="342">
        <v>3</v>
      </c>
      <c r="D96" s="342">
        <v>3</v>
      </c>
      <c r="E96" s="189">
        <v>1</v>
      </c>
      <c r="F96" s="189">
        <v>2</v>
      </c>
      <c r="G96" s="189">
        <v>3</v>
      </c>
      <c r="H96" s="198"/>
      <c r="I96" s="199"/>
      <c r="J96" s="199"/>
      <c r="K96" s="199"/>
      <c r="L96" s="199"/>
      <c r="M96" s="199"/>
      <c r="N96" s="199"/>
      <c r="O96" s="199"/>
      <c r="P96" s="199"/>
      <c r="Q96" s="199"/>
      <c r="R96" s="199"/>
      <c r="S96" s="360">
        <f>COUNTA(E97:R97)</f>
        <v>0</v>
      </c>
      <c r="T96" s="360">
        <f>IF(SUM(AG96:AJ97)&gt;=AK96,1,0)</f>
        <v>0</v>
      </c>
      <c r="U96" s="375"/>
      <c r="V96" s="375"/>
      <c r="W96" s="402" t="str">
        <f>IF(AN96&gt;1,"ERROR",IF(AN96=1,"OK",""))</f>
        <v/>
      </c>
      <c r="X96" s="362"/>
      <c r="Y96" s="362"/>
      <c r="Z96" s="95"/>
      <c r="AA96" s="2"/>
      <c r="AB96" s="3"/>
      <c r="AC96" s="3"/>
      <c r="AD96" s="186"/>
      <c r="AE96" s="95"/>
      <c r="AF96" s="95"/>
      <c r="AG96" s="360">
        <f>IF(COUNTA(E97:G97)&gt;=1,1,0)</f>
        <v>0</v>
      </c>
      <c r="AH96" s="360"/>
      <c r="AI96" s="360"/>
      <c r="AJ96" s="360"/>
      <c r="AK96" s="360">
        <v>1</v>
      </c>
      <c r="AL96" s="360">
        <f>COUNTA(X96)</f>
        <v>0</v>
      </c>
      <c r="AM96" s="360">
        <f>COUNTA(Y96)</f>
        <v>0</v>
      </c>
      <c r="AN96" s="360">
        <f>SUM(AL96:AM97)</f>
        <v>0</v>
      </c>
      <c r="AO96" s="360">
        <f>IF(AN96&gt;1,0,IF(T96+AL96=2,1,0))</f>
        <v>0</v>
      </c>
      <c r="AP96" s="360">
        <f>IF(AN96&gt;1,0,IF(T96+AM96=2,1,0))</f>
        <v>0</v>
      </c>
      <c r="AQ96" s="95"/>
    </row>
    <row r="97" spans="1:43" ht="13.5" thickBot="1">
      <c r="A97" s="343"/>
      <c r="B97" s="348"/>
      <c r="C97" s="343"/>
      <c r="D97" s="343"/>
      <c r="E97" s="183"/>
      <c r="F97" s="183"/>
      <c r="G97" s="183"/>
      <c r="H97" s="204"/>
      <c r="I97" s="205"/>
      <c r="J97" s="205"/>
      <c r="K97" s="205"/>
      <c r="L97" s="205"/>
      <c r="M97" s="205"/>
      <c r="N97" s="205"/>
      <c r="O97" s="205"/>
      <c r="P97" s="205"/>
      <c r="Q97" s="205"/>
      <c r="R97" s="205"/>
      <c r="S97" s="343"/>
      <c r="T97" s="394"/>
      <c r="U97" s="376"/>
      <c r="V97" s="376"/>
      <c r="W97" s="403"/>
      <c r="X97" s="368"/>
      <c r="Y97" s="363"/>
      <c r="Z97" s="95"/>
      <c r="AA97" s="2"/>
      <c r="AB97" s="3"/>
      <c r="AC97" s="3"/>
      <c r="AD97" s="186"/>
      <c r="AE97" s="95"/>
      <c r="AF97" s="95"/>
      <c r="AG97" s="343"/>
      <c r="AH97" s="343"/>
      <c r="AI97" s="343"/>
      <c r="AJ97" s="343"/>
      <c r="AK97" s="343"/>
      <c r="AL97" s="343"/>
      <c r="AM97" s="343"/>
      <c r="AN97" s="343"/>
      <c r="AO97" s="343"/>
      <c r="AP97" s="343"/>
      <c r="AQ97" s="95"/>
    </row>
    <row r="98" spans="1:43" ht="13.5" thickBot="1">
      <c r="A98" s="360">
        <v>15</v>
      </c>
      <c r="B98" s="381" t="str">
        <f>DenStatus!C56</f>
        <v>Maestro!</v>
      </c>
      <c r="C98" s="342">
        <v>4</v>
      </c>
      <c r="D98" s="342">
        <v>10</v>
      </c>
      <c r="E98" s="293" t="s">
        <v>169</v>
      </c>
      <c r="F98" s="293" t="s">
        <v>170</v>
      </c>
      <c r="G98" s="293" t="s">
        <v>150</v>
      </c>
      <c r="H98" s="293" t="s">
        <v>151</v>
      </c>
      <c r="I98" s="293" t="s">
        <v>152</v>
      </c>
      <c r="J98" s="293" t="s">
        <v>153</v>
      </c>
      <c r="K98" s="293" t="s">
        <v>172</v>
      </c>
      <c r="L98" s="293" t="s">
        <v>173</v>
      </c>
      <c r="M98" s="293" t="s">
        <v>174</v>
      </c>
      <c r="N98" s="293" t="s">
        <v>175</v>
      </c>
      <c r="O98" s="296"/>
      <c r="P98" s="207"/>
      <c r="Q98" s="207"/>
      <c r="R98" s="207"/>
      <c r="S98" s="360">
        <f>COUNTA(E99:R99)</f>
        <v>0</v>
      </c>
      <c r="T98" s="360">
        <f>IF(SUM(AG98:AJ99)&gt;=AK98,1,0)</f>
        <v>0</v>
      </c>
      <c r="U98" s="375"/>
      <c r="V98" s="375"/>
      <c r="W98" s="402" t="str">
        <f>IF(AN98&gt;1,"ERROR",IF(AN98=1,"OK",""))</f>
        <v/>
      </c>
      <c r="X98" s="362"/>
      <c r="Y98" s="362"/>
      <c r="Z98" s="95"/>
      <c r="AA98" s="2"/>
      <c r="AB98" s="3"/>
      <c r="AC98" s="3"/>
      <c r="AD98" s="186"/>
      <c r="AE98" s="95"/>
      <c r="AF98" s="95"/>
      <c r="AG98" s="360">
        <f>IF(COUNTA(E99:F99)&gt;=1,1,0)</f>
        <v>0</v>
      </c>
      <c r="AH98" s="360">
        <f>IF(COUNTA(G99:N99)&gt;=2,1,0)</f>
        <v>0</v>
      </c>
      <c r="AI98" s="360"/>
      <c r="AJ98" s="360"/>
      <c r="AK98" s="360">
        <v>2</v>
      </c>
      <c r="AL98" s="360">
        <f>COUNTA(X98)</f>
        <v>0</v>
      </c>
      <c r="AM98" s="360">
        <f>COUNTA(Y98)</f>
        <v>0</v>
      </c>
      <c r="AN98" s="360">
        <f>SUM(AL98:AM99)</f>
        <v>0</v>
      </c>
      <c r="AO98" s="360">
        <f>IF(AN98&gt;1,0,IF(T98+AL98=2,1,0))</f>
        <v>0</v>
      </c>
      <c r="AP98" s="360">
        <f>IF(AN98&gt;1,0,IF(T98+AM98=2,1,0))</f>
        <v>0</v>
      </c>
      <c r="AQ98" s="95"/>
    </row>
    <row r="99" spans="1:43" ht="13.5" thickBot="1">
      <c r="A99" s="343"/>
      <c r="B99" s="348"/>
      <c r="C99" s="343"/>
      <c r="D99" s="343"/>
      <c r="E99" s="179"/>
      <c r="F99" s="179"/>
      <c r="G99" s="179"/>
      <c r="H99" s="179"/>
      <c r="I99" s="179"/>
      <c r="J99" s="179"/>
      <c r="K99" s="179"/>
      <c r="L99" s="179"/>
      <c r="M99" s="179"/>
      <c r="N99" s="179"/>
      <c r="O99" s="196"/>
      <c r="P99" s="197"/>
      <c r="Q99" s="197"/>
      <c r="R99" s="197"/>
      <c r="S99" s="343"/>
      <c r="T99" s="394"/>
      <c r="U99" s="376"/>
      <c r="V99" s="376"/>
      <c r="W99" s="403"/>
      <c r="X99" s="368"/>
      <c r="Y99" s="363"/>
      <c r="Z99" s="95"/>
      <c r="AA99" s="2"/>
      <c r="AB99" s="3"/>
      <c r="AC99" s="3"/>
      <c r="AD99" s="186"/>
      <c r="AE99" s="95"/>
      <c r="AF99" s="95"/>
      <c r="AG99" s="343"/>
      <c r="AH99" s="343"/>
      <c r="AI99" s="343"/>
      <c r="AJ99" s="343"/>
      <c r="AK99" s="343"/>
      <c r="AL99" s="343"/>
      <c r="AM99" s="343"/>
      <c r="AN99" s="343"/>
      <c r="AO99" s="343"/>
      <c r="AP99" s="343"/>
      <c r="AQ99" s="95"/>
    </row>
    <row r="100" spans="1:43" ht="13.5" thickBot="1">
      <c r="A100" s="360">
        <v>16</v>
      </c>
      <c r="B100" s="381" t="str">
        <f>DenStatus!C57</f>
        <v>Moviemaking</v>
      </c>
      <c r="C100" s="342">
        <v>3</v>
      </c>
      <c r="D100" s="342">
        <v>3</v>
      </c>
      <c r="E100" s="189">
        <v>1</v>
      </c>
      <c r="F100" s="189">
        <v>2</v>
      </c>
      <c r="G100" s="189">
        <v>3</v>
      </c>
      <c r="H100" s="198"/>
      <c r="I100" s="199"/>
      <c r="J100" s="199"/>
      <c r="K100" s="199"/>
      <c r="L100" s="199"/>
      <c r="M100" s="199"/>
      <c r="N100" s="199"/>
      <c r="O100" s="199"/>
      <c r="P100" s="199"/>
      <c r="Q100" s="199"/>
      <c r="R100" s="199"/>
      <c r="S100" s="360">
        <f>COUNTA(E101:R101)</f>
        <v>0</v>
      </c>
      <c r="T100" s="360">
        <f>IF(SUM(AG100:AJ101)&gt;=AK100,1,0)</f>
        <v>0</v>
      </c>
      <c r="U100" s="375"/>
      <c r="V100" s="375"/>
      <c r="W100" s="402" t="str">
        <f>IF(AN100&gt;1,"ERROR",IF(AN100=1,"OK",""))</f>
        <v/>
      </c>
      <c r="X100" s="362"/>
      <c r="Y100" s="362"/>
      <c r="Z100" s="95"/>
      <c r="AA100" s="2"/>
      <c r="AB100" s="3"/>
      <c r="AC100" s="3"/>
      <c r="AD100" s="186"/>
      <c r="AE100" s="95"/>
      <c r="AF100" s="95"/>
      <c r="AG100" s="360">
        <f>IF(COUNTA(E101:G101)&gt;=3,1,0)</f>
        <v>0</v>
      </c>
      <c r="AH100" s="360"/>
      <c r="AI100" s="360"/>
      <c r="AJ100" s="360"/>
      <c r="AK100" s="360">
        <v>1</v>
      </c>
      <c r="AL100" s="360">
        <f>COUNTA(X100)</f>
        <v>0</v>
      </c>
      <c r="AM100" s="360">
        <f>COUNTA(Y100)</f>
        <v>0</v>
      </c>
      <c r="AN100" s="360">
        <f>SUM(AL100:AM101)</f>
        <v>0</v>
      </c>
      <c r="AO100" s="360">
        <f>IF(AN100&gt;1,0,IF(T100+AL100=2,1,0))</f>
        <v>0</v>
      </c>
      <c r="AP100" s="360">
        <f>IF(AN100&gt;1,0,IF(T100+AM100=2,1,0))</f>
        <v>0</v>
      </c>
      <c r="AQ100" s="95"/>
    </row>
    <row r="101" spans="1:43" ht="13.5" thickBot="1">
      <c r="A101" s="394"/>
      <c r="B101" s="396"/>
      <c r="C101" s="394"/>
      <c r="D101" s="394"/>
      <c r="E101" s="179"/>
      <c r="F101" s="179"/>
      <c r="G101" s="179"/>
      <c r="H101" s="196"/>
      <c r="I101" s="197"/>
      <c r="J101" s="197"/>
      <c r="K101" s="197"/>
      <c r="L101" s="197"/>
      <c r="M101" s="197"/>
      <c r="N101" s="197"/>
      <c r="O101" s="197"/>
      <c r="P101" s="197"/>
      <c r="Q101" s="197"/>
      <c r="R101" s="197"/>
      <c r="S101" s="394"/>
      <c r="T101" s="394"/>
      <c r="U101" s="376"/>
      <c r="V101" s="376"/>
      <c r="W101" s="403"/>
      <c r="X101" s="368"/>
      <c r="Y101" s="363"/>
      <c r="Z101" s="95"/>
      <c r="AA101" s="2"/>
      <c r="AB101" s="3"/>
      <c r="AC101" s="3"/>
      <c r="AD101" s="186"/>
      <c r="AE101" s="95"/>
      <c r="AF101" s="95"/>
      <c r="AG101" s="343"/>
      <c r="AH101" s="343"/>
      <c r="AI101" s="343"/>
      <c r="AJ101" s="343"/>
      <c r="AK101" s="343"/>
      <c r="AL101" s="343"/>
      <c r="AM101" s="343"/>
      <c r="AN101" s="343"/>
      <c r="AO101" s="343"/>
      <c r="AP101" s="343"/>
      <c r="AQ101" s="95"/>
    </row>
    <row r="102" spans="1:43" ht="13.5" thickBot="1">
      <c r="A102" s="360">
        <v>17</v>
      </c>
      <c r="B102" s="381" t="str">
        <f>DenStatus!C58</f>
        <v>Project Family</v>
      </c>
      <c r="C102" s="342">
        <v>6</v>
      </c>
      <c r="D102" s="342">
        <v>9</v>
      </c>
      <c r="E102" s="189">
        <v>1</v>
      </c>
      <c r="F102" s="194" t="s">
        <v>150</v>
      </c>
      <c r="G102" s="194" t="s">
        <v>151</v>
      </c>
      <c r="H102" s="194" t="s">
        <v>152</v>
      </c>
      <c r="I102" s="194">
        <v>3</v>
      </c>
      <c r="J102" s="194">
        <v>4</v>
      </c>
      <c r="K102" s="194">
        <v>5</v>
      </c>
      <c r="L102" s="194" t="s">
        <v>176</v>
      </c>
      <c r="M102" s="194" t="s">
        <v>177</v>
      </c>
      <c r="N102" s="198"/>
      <c r="O102" s="199"/>
      <c r="P102" s="199"/>
      <c r="Q102" s="199"/>
      <c r="R102" s="199"/>
      <c r="S102" s="360">
        <f>COUNTA(E103:R103)</f>
        <v>0</v>
      </c>
      <c r="T102" s="360">
        <f>IF(SUM(AG102:AJ103)&gt;=AK102,1,0)</f>
        <v>0</v>
      </c>
      <c r="U102" s="375"/>
      <c r="V102" s="375"/>
      <c r="W102" s="402" t="str">
        <f>IF(AN102&gt;1,"ERROR",IF(AN102=1,"OK",""))</f>
        <v/>
      </c>
      <c r="X102" s="362"/>
      <c r="Y102" s="362"/>
      <c r="Z102" s="95"/>
      <c r="AA102" s="32"/>
      <c r="AB102" s="3"/>
      <c r="AC102" s="3"/>
      <c r="AD102" s="186"/>
      <c r="AE102" s="95"/>
      <c r="AF102" s="95"/>
      <c r="AG102" s="360">
        <f>IF(COUNTA(E103)&gt;=1,1,0)</f>
        <v>0</v>
      </c>
      <c r="AH102" s="360">
        <f>IF(COUNTA(F103:H103)&gt;=1,1,0)</f>
        <v>0</v>
      </c>
      <c r="AI102" s="360">
        <f>IF(COUNTA(I103:K103)&gt;=3,1,0)</f>
        <v>0</v>
      </c>
      <c r="AJ102" s="360">
        <f>IF(COUNTA(L103:M103)&gt;=1,1,0)</f>
        <v>0</v>
      </c>
      <c r="AK102" s="360">
        <v>4</v>
      </c>
      <c r="AL102" s="360">
        <f>COUNTA(X102)</f>
        <v>0</v>
      </c>
      <c r="AM102" s="360">
        <f>COUNTA(Y102)</f>
        <v>0</v>
      </c>
      <c r="AN102" s="360">
        <f>SUM(AL102:AM103)</f>
        <v>0</v>
      </c>
      <c r="AO102" s="360">
        <f>IF(AN102&gt;1,0,IF(T102+AL102=2,1,0))</f>
        <v>0</v>
      </c>
      <c r="AP102" s="360">
        <f>IF(AN102&gt;1,0,IF(T102+AM102=2,1,0))</f>
        <v>0</v>
      </c>
      <c r="AQ102" s="95"/>
    </row>
    <row r="103" spans="1:43" ht="13.5" thickBot="1">
      <c r="A103" s="394"/>
      <c r="B103" s="396"/>
      <c r="C103" s="394"/>
      <c r="D103" s="394"/>
      <c r="E103" s="179"/>
      <c r="F103" s="179"/>
      <c r="G103" s="179"/>
      <c r="H103" s="179"/>
      <c r="I103" s="179"/>
      <c r="J103" s="179"/>
      <c r="K103" s="179"/>
      <c r="L103" s="179"/>
      <c r="M103" s="179"/>
      <c r="N103" s="196"/>
      <c r="O103" s="197"/>
      <c r="P103" s="197"/>
      <c r="Q103" s="197"/>
      <c r="R103" s="197"/>
      <c r="S103" s="394"/>
      <c r="T103" s="394"/>
      <c r="U103" s="376"/>
      <c r="V103" s="376"/>
      <c r="W103" s="403"/>
      <c r="X103" s="368"/>
      <c r="Y103" s="363"/>
      <c r="Z103" s="95"/>
      <c r="AA103" s="32"/>
      <c r="AB103" s="3"/>
      <c r="AC103" s="3"/>
      <c r="AD103" s="186"/>
      <c r="AE103" s="95"/>
      <c r="AF103" s="95"/>
      <c r="AG103" s="343"/>
      <c r="AH103" s="343"/>
      <c r="AI103" s="343"/>
      <c r="AJ103" s="343"/>
      <c r="AK103" s="343"/>
      <c r="AL103" s="343"/>
      <c r="AM103" s="343"/>
      <c r="AN103" s="343"/>
      <c r="AO103" s="343"/>
      <c r="AP103" s="343"/>
      <c r="AQ103" s="95"/>
    </row>
    <row r="104" spans="1:43" ht="13.5" thickBot="1">
      <c r="A104" s="360">
        <v>18</v>
      </c>
      <c r="B104" s="381" t="str">
        <f>DenStatus!C59</f>
        <v>Sportsman</v>
      </c>
      <c r="C104" s="342">
        <v>5</v>
      </c>
      <c r="D104" s="342">
        <v>5</v>
      </c>
      <c r="E104" s="189">
        <v>1</v>
      </c>
      <c r="F104" s="189">
        <v>2</v>
      </c>
      <c r="G104" s="194" t="s">
        <v>154</v>
      </c>
      <c r="H104" s="194" t="s">
        <v>155</v>
      </c>
      <c r="I104" s="194" t="s">
        <v>156</v>
      </c>
      <c r="J104" s="198"/>
      <c r="K104" s="199"/>
      <c r="L104" s="199"/>
      <c r="M104" s="199"/>
      <c r="N104" s="199"/>
      <c r="O104" s="199"/>
      <c r="P104" s="199"/>
      <c r="Q104" s="199"/>
      <c r="R104" s="199"/>
      <c r="S104" s="360">
        <f>COUNTA(E105:R105)</f>
        <v>0</v>
      </c>
      <c r="T104" s="360">
        <f>IF(SUM(AG104:AJ105)&gt;=AK104,1,0)</f>
        <v>0</v>
      </c>
      <c r="U104" s="375"/>
      <c r="V104" s="375"/>
      <c r="W104" s="402" t="str">
        <f>IF(AN104&gt;1,"ERROR",IF(AN104=1,"OK",""))</f>
        <v/>
      </c>
      <c r="X104" s="362"/>
      <c r="Y104" s="362"/>
      <c r="Z104" s="95"/>
      <c r="AA104" s="2"/>
      <c r="AB104" s="3"/>
      <c r="AC104" s="3"/>
      <c r="AD104" s="186"/>
      <c r="AE104" s="95"/>
      <c r="AF104" s="95"/>
      <c r="AG104" s="360">
        <f>IF(COUNTA(E105:I105)&gt;=5,1,0)</f>
        <v>0</v>
      </c>
      <c r="AH104" s="360"/>
      <c r="AI104" s="360"/>
      <c r="AJ104" s="360"/>
      <c r="AK104" s="360">
        <v>1</v>
      </c>
      <c r="AL104" s="360">
        <f>COUNTA(X104)</f>
        <v>0</v>
      </c>
      <c r="AM104" s="360">
        <f>COUNTA(Y104)</f>
        <v>0</v>
      </c>
      <c r="AN104" s="360">
        <f>SUM(AL104:AM105)</f>
        <v>0</v>
      </c>
      <c r="AO104" s="360">
        <f>IF(AN104&gt;1,0,IF(T104+AL104=2,1,0))</f>
        <v>0</v>
      </c>
      <c r="AP104" s="360">
        <f>IF(AN104&gt;1,0,IF(T104+AM104=2,1,0))</f>
        <v>0</v>
      </c>
      <c r="AQ104" s="95"/>
    </row>
    <row r="105" spans="1:43" ht="13.5" thickBot="1">
      <c r="A105" s="394"/>
      <c r="B105" s="396"/>
      <c r="C105" s="394"/>
      <c r="D105" s="343"/>
      <c r="E105" s="179"/>
      <c r="F105" s="179"/>
      <c r="G105" s="179"/>
      <c r="H105" s="179"/>
      <c r="I105" s="179"/>
      <c r="J105" s="196"/>
      <c r="K105" s="197"/>
      <c r="L105" s="197"/>
      <c r="M105" s="197"/>
      <c r="N105" s="197"/>
      <c r="O105" s="197"/>
      <c r="P105" s="197"/>
      <c r="Q105" s="197"/>
      <c r="R105" s="197"/>
      <c r="S105" s="343"/>
      <c r="T105" s="343"/>
      <c r="U105" s="376"/>
      <c r="V105" s="376"/>
      <c r="W105" s="403"/>
      <c r="X105" s="368"/>
      <c r="Y105" s="363"/>
      <c r="Z105" s="95"/>
      <c r="AA105" s="4"/>
      <c r="AB105" s="3"/>
      <c r="AC105" s="3"/>
      <c r="AD105" s="186"/>
      <c r="AE105" s="95"/>
      <c r="AF105" s="95"/>
      <c r="AG105" s="343"/>
      <c r="AH105" s="343"/>
      <c r="AI105" s="343"/>
      <c r="AJ105" s="343"/>
      <c r="AK105" s="343"/>
      <c r="AL105" s="343"/>
      <c r="AM105" s="343"/>
      <c r="AN105" s="343"/>
      <c r="AO105" s="343"/>
      <c r="AP105" s="343"/>
      <c r="AQ105" s="95"/>
    </row>
    <row r="106" spans="1:43">
      <c r="A106" s="184"/>
      <c r="B106" s="262" t="s">
        <v>282</v>
      </c>
      <c r="C106" s="149">
        <f>IF(SUM(AO68:AO105)&gt;=1,"X",0)</f>
        <v>0</v>
      </c>
      <c r="D106" s="223" t="s">
        <v>284</v>
      </c>
      <c r="E106" s="145"/>
      <c r="F106" s="145"/>
      <c r="G106" s="145"/>
      <c r="H106" s="145"/>
      <c r="I106" s="145"/>
      <c r="J106" s="145"/>
      <c r="K106" s="145"/>
      <c r="L106" s="145"/>
      <c r="M106" s="145"/>
      <c r="N106" s="145"/>
      <c r="O106" s="145"/>
      <c r="P106" s="145"/>
      <c r="Q106" s="145"/>
      <c r="R106" s="145"/>
      <c r="S106" s="95"/>
      <c r="T106" s="95"/>
      <c r="U106" s="178"/>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row>
    <row r="107" spans="1:43">
      <c r="A107" s="138"/>
      <c r="B107" s="153" t="s">
        <v>283</v>
      </c>
      <c r="C107" s="149">
        <f>IF(SUM(AP68:AP105)&gt;=1,"X",0)</f>
        <v>0</v>
      </c>
      <c r="D107" s="223" t="s">
        <v>284</v>
      </c>
      <c r="E107" s="145"/>
      <c r="F107" s="145"/>
      <c r="G107" s="145"/>
      <c r="H107" s="145"/>
      <c r="I107" s="145"/>
      <c r="J107" s="145"/>
      <c r="K107" s="145"/>
      <c r="L107" s="145"/>
      <c r="M107" s="145"/>
      <c r="N107" s="145"/>
      <c r="O107" s="145"/>
      <c r="P107" s="145"/>
      <c r="Q107" s="145"/>
      <c r="R107" s="145"/>
      <c r="S107" s="95"/>
      <c r="T107" s="95"/>
      <c r="U107" s="178"/>
      <c r="V107" s="95"/>
      <c r="W107" s="95"/>
      <c r="X107" s="95"/>
      <c r="Y107" s="95"/>
      <c r="Z107" s="95"/>
      <c r="AA107" s="95"/>
      <c r="AB107" s="95"/>
      <c r="AC107" s="95"/>
      <c r="AD107" s="95"/>
      <c r="AE107" s="95"/>
      <c r="AF107" s="95"/>
      <c r="AG107" s="104" t="s">
        <v>113</v>
      </c>
      <c r="AH107" s="105"/>
      <c r="AI107" s="105"/>
      <c r="AJ107" s="143"/>
      <c r="AK107" s="144"/>
      <c r="AL107" s="95"/>
      <c r="AM107" s="95"/>
      <c r="AN107" s="95"/>
      <c r="AO107" s="95"/>
      <c r="AP107" s="95"/>
      <c r="AQ107" s="95"/>
    </row>
    <row r="108" spans="1:43">
      <c r="A108" s="95"/>
      <c r="B108" s="106"/>
      <c r="C108" s="152"/>
      <c r="D108" s="145"/>
      <c r="E108" s="145"/>
      <c r="F108" s="145"/>
      <c r="G108" s="145"/>
      <c r="H108" s="145"/>
      <c r="I108" s="145"/>
      <c r="J108" s="145"/>
      <c r="K108" s="145"/>
      <c r="L108" s="145"/>
      <c r="M108" s="145"/>
      <c r="N108" s="145"/>
      <c r="O108" s="145"/>
      <c r="P108" s="145"/>
      <c r="Q108" s="145"/>
      <c r="R108" s="145"/>
      <c r="S108" s="95"/>
      <c r="T108" s="95"/>
      <c r="U108" s="95"/>
      <c r="V108" s="95"/>
      <c r="W108" s="95"/>
      <c r="X108" s="95"/>
      <c r="Y108" s="95"/>
      <c r="Z108" s="95"/>
      <c r="AA108" s="95"/>
      <c r="AB108" s="95"/>
      <c r="AC108" s="95"/>
      <c r="AD108" s="95"/>
      <c r="AE108" s="95"/>
      <c r="AF108" s="95"/>
      <c r="AG108" s="138" t="s">
        <v>26</v>
      </c>
      <c r="AH108" s="143"/>
      <c r="AI108" s="143"/>
      <c r="AJ108" s="143"/>
      <c r="AK108" s="144"/>
      <c r="AL108" s="95"/>
      <c r="AM108" s="95"/>
      <c r="AN108" s="95"/>
      <c r="AO108" s="95"/>
      <c r="AP108" s="95"/>
      <c r="AQ108" s="95"/>
    </row>
    <row r="109" spans="1:43">
      <c r="A109" s="138"/>
      <c r="B109" s="153" t="s">
        <v>111</v>
      </c>
      <c r="C109" s="136">
        <f>IF(SUM(AG111:AG114)&gt;=4,"X",0)</f>
        <v>0</v>
      </c>
      <c r="D109" s="145"/>
      <c r="E109" s="145"/>
      <c r="F109" s="145"/>
      <c r="G109" s="145"/>
      <c r="H109" s="145"/>
      <c r="I109" s="145"/>
      <c r="J109" s="145"/>
      <c r="K109" s="145"/>
      <c r="L109" s="145"/>
      <c r="M109" s="145"/>
      <c r="N109" s="145"/>
      <c r="O109" s="145"/>
      <c r="P109" s="145"/>
      <c r="Q109" s="145"/>
      <c r="R109" s="145"/>
      <c r="S109" s="95"/>
      <c r="T109" s="95"/>
      <c r="U109" s="95"/>
      <c r="V109" s="95"/>
      <c r="W109" s="95"/>
      <c r="X109" s="95"/>
      <c r="Y109" s="95"/>
      <c r="Z109" s="95"/>
      <c r="AA109" s="95"/>
      <c r="AB109" s="95"/>
      <c r="AC109" s="95"/>
      <c r="AD109" s="95"/>
      <c r="AE109" s="95"/>
      <c r="AF109" s="95"/>
      <c r="AG109" s="157" t="s">
        <v>34</v>
      </c>
      <c r="AH109" s="119" t="s">
        <v>48</v>
      </c>
      <c r="AI109" s="119" t="s">
        <v>165</v>
      </c>
      <c r="AJ109" s="119" t="s">
        <v>211</v>
      </c>
      <c r="AK109" s="157" t="s">
        <v>1</v>
      </c>
      <c r="AL109" s="95"/>
      <c r="AM109" s="95"/>
      <c r="AN109" s="95"/>
      <c r="AO109" s="95"/>
      <c r="AP109" s="95"/>
      <c r="AQ109" s="95"/>
    </row>
    <row r="110" spans="1:43">
      <c r="A110" s="138"/>
      <c r="B110" s="153" t="s">
        <v>232</v>
      </c>
      <c r="C110" s="136">
        <f>IF(SUM(AG120:AG123)&gt;=4,"X",0)</f>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51" t="s">
        <v>49</v>
      </c>
      <c r="AH110" s="148" t="s">
        <v>49</v>
      </c>
      <c r="AI110" s="148" t="s">
        <v>49</v>
      </c>
      <c r="AJ110" s="251" t="s">
        <v>49</v>
      </c>
      <c r="AK110" s="251" t="s">
        <v>50</v>
      </c>
      <c r="AL110" s="95"/>
      <c r="AM110" s="95"/>
      <c r="AN110" s="95"/>
      <c r="AO110" s="95"/>
      <c r="AP110" s="95"/>
      <c r="AQ110" s="95"/>
    </row>
    <row r="111" spans="1:43">
      <c r="A111" s="95"/>
      <c r="B111" s="91"/>
      <c r="C111" s="95"/>
      <c r="D111" s="140"/>
      <c r="E111" s="140"/>
      <c r="F111" s="140"/>
      <c r="G111" s="140"/>
      <c r="H111" s="140"/>
      <c r="I111" s="140"/>
      <c r="J111" s="140"/>
      <c r="K111" s="140"/>
      <c r="L111" s="140"/>
      <c r="M111" s="140"/>
      <c r="N111" s="140"/>
      <c r="O111" s="95"/>
      <c r="P111" s="95"/>
      <c r="Q111" s="95"/>
      <c r="R111" s="95"/>
      <c r="S111" s="95"/>
      <c r="T111" s="95"/>
      <c r="U111" s="95"/>
      <c r="V111" s="95"/>
      <c r="W111" s="95"/>
      <c r="X111" s="95"/>
      <c r="Y111" s="95"/>
      <c r="Z111" s="95"/>
      <c r="AA111" s="95"/>
      <c r="AB111" s="95"/>
      <c r="AC111" s="95"/>
      <c r="AD111" s="95"/>
      <c r="AE111" s="95"/>
      <c r="AF111" s="91" t="s">
        <v>17</v>
      </c>
      <c r="AG111" s="136">
        <f>IF(C13="X",1,0)</f>
        <v>0</v>
      </c>
      <c r="AH111" s="136"/>
      <c r="AI111" s="136"/>
      <c r="AJ111" s="136"/>
      <c r="AK111" s="136">
        <v>1</v>
      </c>
      <c r="AL111" s="95"/>
      <c r="AM111" s="95"/>
      <c r="AN111" s="95"/>
      <c r="AO111" s="95"/>
      <c r="AP111" s="95"/>
      <c r="AQ111" s="95"/>
    </row>
    <row r="112" spans="1:43">
      <c r="A112" s="139"/>
      <c r="B112" s="140"/>
      <c r="C112" s="140"/>
      <c r="D112" s="140"/>
      <c r="E112" s="140"/>
      <c r="F112" s="140"/>
      <c r="G112" s="140"/>
      <c r="H112" s="140"/>
      <c r="I112" s="140"/>
      <c r="J112" s="140"/>
      <c r="K112" s="140"/>
      <c r="L112" s="140"/>
      <c r="M112" s="140"/>
      <c r="N112" s="140"/>
      <c r="O112" s="95"/>
      <c r="P112" s="95"/>
      <c r="Q112" s="95"/>
      <c r="R112" s="95"/>
      <c r="S112" s="95"/>
      <c r="T112" s="95"/>
      <c r="U112" s="95"/>
      <c r="V112" s="95"/>
      <c r="W112" s="95"/>
      <c r="X112" s="95"/>
      <c r="Y112" s="95"/>
      <c r="Z112" s="95"/>
      <c r="AA112" s="95"/>
      <c r="AB112" s="95"/>
      <c r="AC112" s="95"/>
      <c r="AD112" s="95"/>
      <c r="AE112" s="95"/>
      <c r="AF112" s="91" t="s">
        <v>64</v>
      </c>
      <c r="AG112" s="136">
        <f>IF(C30="X",1,0)</f>
        <v>0</v>
      </c>
      <c r="AH112" s="136"/>
      <c r="AI112" s="136"/>
      <c r="AJ112" s="136"/>
      <c r="AK112" s="136">
        <v>1</v>
      </c>
      <c r="AL112" s="95"/>
      <c r="AM112" s="95"/>
      <c r="AN112" s="95"/>
      <c r="AO112" s="95"/>
      <c r="AP112" s="95"/>
      <c r="AQ112" s="95"/>
    </row>
    <row r="113" spans="1:43">
      <c r="A113" s="140"/>
      <c r="B113" s="140"/>
      <c r="C113" s="140"/>
      <c r="D113" s="140"/>
      <c r="E113" s="140"/>
      <c r="F113" s="140"/>
      <c r="G113" s="140"/>
      <c r="H113" s="140"/>
      <c r="I113" s="140"/>
      <c r="J113" s="140"/>
      <c r="K113" s="140"/>
      <c r="L113" s="140"/>
      <c r="M113" s="140"/>
      <c r="N113" s="140"/>
      <c r="O113" s="95"/>
      <c r="P113" s="95"/>
      <c r="Q113" s="95"/>
      <c r="R113" s="95"/>
      <c r="S113" s="95"/>
      <c r="T113" s="95"/>
      <c r="U113" s="95"/>
      <c r="V113" s="95"/>
      <c r="W113" s="95"/>
      <c r="X113" s="95"/>
      <c r="Y113" s="95"/>
      <c r="Z113" s="95"/>
      <c r="AA113" s="95"/>
      <c r="AB113" s="95"/>
      <c r="AC113" s="95"/>
      <c r="AD113" s="95"/>
      <c r="AE113" s="95"/>
      <c r="AF113" s="91" t="s">
        <v>63</v>
      </c>
      <c r="AG113" s="136">
        <f>IF(C38="X",1,0)</f>
        <v>0</v>
      </c>
      <c r="AH113" s="136"/>
      <c r="AI113" s="136"/>
      <c r="AJ113" s="136"/>
      <c r="AK113" s="136">
        <v>1</v>
      </c>
      <c r="AL113" s="95"/>
      <c r="AM113" s="95"/>
      <c r="AN113" s="95"/>
      <c r="AO113" s="95"/>
      <c r="AP113" s="95"/>
      <c r="AQ113" s="95"/>
    </row>
    <row r="114" spans="1:43">
      <c r="A114" s="140"/>
      <c r="B114" s="140"/>
      <c r="C114" s="152"/>
      <c r="D114" s="140"/>
      <c r="E114" s="140"/>
      <c r="F114" s="140"/>
      <c r="G114" s="140"/>
      <c r="H114" s="140"/>
      <c r="I114" s="140"/>
      <c r="J114" s="140"/>
      <c r="K114" s="140"/>
      <c r="L114" s="140"/>
      <c r="M114" s="140"/>
      <c r="N114" s="140"/>
      <c r="O114" s="95"/>
      <c r="P114" s="95"/>
      <c r="Q114" s="95"/>
      <c r="R114" s="95"/>
      <c r="S114" s="95"/>
      <c r="T114" s="95"/>
      <c r="U114" s="95"/>
      <c r="V114" s="95"/>
      <c r="W114" s="95"/>
      <c r="X114" s="95"/>
      <c r="Y114" s="95"/>
      <c r="Z114" s="95"/>
      <c r="AA114" s="95"/>
      <c r="AB114" s="95"/>
      <c r="AC114" s="95"/>
      <c r="AD114" s="95"/>
      <c r="AE114" s="95"/>
      <c r="AF114" s="91" t="s">
        <v>65</v>
      </c>
      <c r="AG114" s="136">
        <f>IF(C106="X",1,0)</f>
        <v>0</v>
      </c>
      <c r="AH114" s="136"/>
      <c r="AI114" s="136"/>
      <c r="AJ114" s="136"/>
      <c r="AK114" s="136">
        <v>1</v>
      </c>
      <c r="AL114" s="91" t="s">
        <v>253</v>
      </c>
      <c r="AM114" s="95"/>
      <c r="AN114" s="95"/>
      <c r="AO114" s="95"/>
      <c r="AP114" s="95"/>
      <c r="AQ114" s="95"/>
    </row>
    <row r="115" spans="1:43">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row>
    <row r="116" spans="1:43">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104" t="s">
        <v>235</v>
      </c>
      <c r="AH116" s="105"/>
      <c r="AI116" s="105"/>
      <c r="AJ116" s="143"/>
      <c r="AK116" s="144"/>
      <c r="AL116" s="95"/>
      <c r="AM116" s="95"/>
      <c r="AN116" s="95"/>
      <c r="AO116" s="95"/>
      <c r="AP116" s="95"/>
      <c r="AQ116" s="95"/>
    </row>
    <row r="117" spans="1:43">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138" t="s">
        <v>26</v>
      </c>
      <c r="AH117" s="143"/>
      <c r="AI117" s="143"/>
      <c r="AJ117" s="143"/>
      <c r="AK117" s="144"/>
      <c r="AL117" s="95"/>
      <c r="AM117" s="95"/>
      <c r="AN117" s="95"/>
      <c r="AO117" s="95"/>
      <c r="AP117" s="95"/>
      <c r="AQ117" s="95"/>
    </row>
    <row r="118" spans="1:43">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157" t="s">
        <v>34</v>
      </c>
      <c r="AH118" s="119" t="s">
        <v>48</v>
      </c>
      <c r="AI118" s="119" t="s">
        <v>165</v>
      </c>
      <c r="AJ118" s="119" t="s">
        <v>211</v>
      </c>
      <c r="AK118" s="157" t="s">
        <v>1</v>
      </c>
      <c r="AL118" s="95"/>
      <c r="AM118" s="95"/>
      <c r="AN118" s="95"/>
      <c r="AO118" s="95"/>
      <c r="AP118" s="95"/>
      <c r="AQ118" s="95"/>
    </row>
    <row r="119" spans="1:43">
      <c r="A119" s="95"/>
      <c r="B119" s="95"/>
      <c r="C119" s="95"/>
      <c r="D119" s="95"/>
      <c r="E119" s="95"/>
      <c r="F119" s="95"/>
      <c r="G119" s="95"/>
      <c r="H119" s="95"/>
      <c r="I119" s="95"/>
      <c r="J119" s="95"/>
      <c r="K119" s="95"/>
      <c r="L119" s="95"/>
      <c r="M119" s="95"/>
      <c r="N119" s="95"/>
      <c r="O119" s="95"/>
      <c r="P119" s="95"/>
      <c r="Q119" s="95"/>
      <c r="R119" s="95"/>
      <c r="S119" s="95"/>
      <c r="T119" s="95"/>
      <c r="U119" s="95"/>
      <c r="V119" s="95"/>
      <c r="W119" s="91"/>
      <c r="X119" s="95"/>
      <c r="Y119" s="95"/>
      <c r="Z119" s="95"/>
      <c r="AA119" s="95"/>
      <c r="AB119" s="95"/>
      <c r="AC119" s="95"/>
      <c r="AD119" s="95"/>
      <c r="AE119" s="95"/>
      <c r="AF119" s="95"/>
      <c r="AG119" s="251" t="s">
        <v>49</v>
      </c>
      <c r="AH119" s="148" t="s">
        <v>49</v>
      </c>
      <c r="AI119" s="148" t="s">
        <v>49</v>
      </c>
      <c r="AJ119" s="251" t="s">
        <v>49</v>
      </c>
      <c r="AK119" s="251" t="s">
        <v>50</v>
      </c>
      <c r="AL119" s="95"/>
      <c r="AM119" s="95"/>
      <c r="AN119" s="95"/>
      <c r="AO119" s="95"/>
      <c r="AP119" s="95"/>
      <c r="AQ119" s="95"/>
    </row>
    <row r="120" spans="1:43">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1" t="s">
        <v>17</v>
      </c>
      <c r="AG120" s="136">
        <f>IF(C13="X",1,0)</f>
        <v>0</v>
      </c>
      <c r="AH120" s="136"/>
      <c r="AI120" s="136"/>
      <c r="AJ120" s="136"/>
      <c r="AK120" s="136">
        <v>1</v>
      </c>
      <c r="AL120" s="95"/>
      <c r="AM120" s="95"/>
      <c r="AN120" s="95"/>
      <c r="AO120" s="95"/>
      <c r="AP120" s="95"/>
      <c r="AQ120" s="95"/>
    </row>
    <row r="121" spans="1:43">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1" t="s">
        <v>64</v>
      </c>
      <c r="AG121" s="136">
        <f>IF(C55="X",1,0)</f>
        <v>0</v>
      </c>
      <c r="AH121" s="136"/>
      <c r="AI121" s="136"/>
      <c r="AJ121" s="136"/>
      <c r="AK121" s="136">
        <v>1</v>
      </c>
      <c r="AL121" s="95"/>
      <c r="AM121" s="95"/>
      <c r="AN121" s="95"/>
      <c r="AO121" s="95"/>
      <c r="AP121" s="95"/>
      <c r="AQ121" s="95"/>
    </row>
    <row r="122" spans="1:43">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1" t="s">
        <v>63</v>
      </c>
      <c r="AG122" s="136">
        <f>IF(C63="X",1,0)</f>
        <v>0</v>
      </c>
      <c r="AH122" s="136"/>
      <c r="AI122" s="136"/>
      <c r="AJ122" s="136"/>
      <c r="AK122" s="136">
        <v>1</v>
      </c>
      <c r="AL122" s="95"/>
      <c r="AM122" s="95"/>
      <c r="AN122" s="95"/>
      <c r="AO122" s="95"/>
      <c r="AP122" s="95"/>
      <c r="AQ122" s="95"/>
    </row>
    <row r="123" spans="1:43">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1" t="s">
        <v>65</v>
      </c>
      <c r="AG123" s="136">
        <f>IF(C107="X",1,0)</f>
        <v>0</v>
      </c>
      <c r="AH123" s="136"/>
      <c r="AI123" s="136"/>
      <c r="AJ123" s="136"/>
      <c r="AK123" s="136">
        <v>1</v>
      </c>
      <c r="AL123" s="91" t="s">
        <v>253</v>
      </c>
      <c r="AM123" s="95"/>
      <c r="AN123" s="95"/>
      <c r="AO123" s="95"/>
      <c r="AP123" s="95"/>
      <c r="AQ123" s="95"/>
    </row>
  </sheetData>
  <sheetProtection sheet="1" objects="1" scenarios="1"/>
  <mergeCells count="514">
    <mergeCell ref="AP102:AP103"/>
    <mergeCell ref="AG104:AG105"/>
    <mergeCell ref="AH104:AH105"/>
    <mergeCell ref="AI104:AI105"/>
    <mergeCell ref="AJ104:AJ105"/>
    <mergeCell ref="AK104:AK105"/>
    <mergeCell ref="AL104:AL105"/>
    <mergeCell ref="AM104:AM105"/>
    <mergeCell ref="AN104:AN105"/>
    <mergeCell ref="AO104:AO105"/>
    <mergeCell ref="AP104:AP105"/>
    <mergeCell ref="AG102:AG103"/>
    <mergeCell ref="AH102:AH103"/>
    <mergeCell ref="AI102:AI103"/>
    <mergeCell ref="AJ102:AJ103"/>
    <mergeCell ref="AK102:AK103"/>
    <mergeCell ref="AL102:AL103"/>
    <mergeCell ref="AM102:AM103"/>
    <mergeCell ref="AN102:AN103"/>
    <mergeCell ref="AO102:AO103"/>
    <mergeCell ref="AP98:AP99"/>
    <mergeCell ref="AG100:AG101"/>
    <mergeCell ref="AH100:AH101"/>
    <mergeCell ref="AI100:AI101"/>
    <mergeCell ref="AJ100:AJ101"/>
    <mergeCell ref="AK100:AK101"/>
    <mergeCell ref="AL100:AL101"/>
    <mergeCell ref="AM100:AM101"/>
    <mergeCell ref="AN100:AN101"/>
    <mergeCell ref="AO100:AO101"/>
    <mergeCell ref="AP100:AP101"/>
    <mergeCell ref="AG98:AG99"/>
    <mergeCell ref="AH98:AH99"/>
    <mergeCell ref="AI98:AI99"/>
    <mergeCell ref="AJ98:AJ99"/>
    <mergeCell ref="AK98:AK99"/>
    <mergeCell ref="AL98:AL99"/>
    <mergeCell ref="AM98:AM99"/>
    <mergeCell ref="AN98:AN99"/>
    <mergeCell ref="AO98:AO99"/>
    <mergeCell ref="AP94:AP95"/>
    <mergeCell ref="AG96:AG97"/>
    <mergeCell ref="AH96:AH97"/>
    <mergeCell ref="AI96:AI97"/>
    <mergeCell ref="AJ96:AJ97"/>
    <mergeCell ref="AK96:AK97"/>
    <mergeCell ref="AL96:AL97"/>
    <mergeCell ref="AM96:AM97"/>
    <mergeCell ref="AN96:AN97"/>
    <mergeCell ref="AO96:AO97"/>
    <mergeCell ref="AP96:AP97"/>
    <mergeCell ref="AG94:AG95"/>
    <mergeCell ref="AH94:AH95"/>
    <mergeCell ref="AI94:AI95"/>
    <mergeCell ref="AJ94:AJ95"/>
    <mergeCell ref="AK94:AK95"/>
    <mergeCell ref="AL94:AL95"/>
    <mergeCell ref="AM94:AM95"/>
    <mergeCell ref="AN94:AN95"/>
    <mergeCell ref="AO94:AO95"/>
    <mergeCell ref="AP90:AP91"/>
    <mergeCell ref="AG92:AG93"/>
    <mergeCell ref="AH92:AH93"/>
    <mergeCell ref="AI92:AI93"/>
    <mergeCell ref="AJ92:AJ93"/>
    <mergeCell ref="AK92:AK93"/>
    <mergeCell ref="AL92:AL93"/>
    <mergeCell ref="AM92:AM93"/>
    <mergeCell ref="AN92:AN93"/>
    <mergeCell ref="AO92:AO93"/>
    <mergeCell ref="AP92:AP93"/>
    <mergeCell ref="AG90:AG91"/>
    <mergeCell ref="AH90:AH91"/>
    <mergeCell ref="AI90:AI91"/>
    <mergeCell ref="AJ90:AJ91"/>
    <mergeCell ref="AK90:AK91"/>
    <mergeCell ref="AL90:AL91"/>
    <mergeCell ref="AM90:AM91"/>
    <mergeCell ref="AN90:AN91"/>
    <mergeCell ref="AO90:AO91"/>
    <mergeCell ref="AG80:AG81"/>
    <mergeCell ref="AH80:AH81"/>
    <mergeCell ref="AI80:AI81"/>
    <mergeCell ref="AJ80:AJ81"/>
    <mergeCell ref="AP84:AP85"/>
    <mergeCell ref="AG86:AG89"/>
    <mergeCell ref="AH86:AH89"/>
    <mergeCell ref="AI86:AI89"/>
    <mergeCell ref="AJ86:AJ89"/>
    <mergeCell ref="AK86:AK89"/>
    <mergeCell ref="AL86:AL89"/>
    <mergeCell ref="AM86:AM89"/>
    <mergeCell ref="AN86:AN89"/>
    <mergeCell ref="AO86:AO89"/>
    <mergeCell ref="AP86:AP89"/>
    <mergeCell ref="AG84:AG85"/>
    <mergeCell ref="AH84:AH85"/>
    <mergeCell ref="AI84:AI85"/>
    <mergeCell ref="AJ84:AJ85"/>
    <mergeCell ref="AK84:AK85"/>
    <mergeCell ref="AL84:AL85"/>
    <mergeCell ref="AM84:AM85"/>
    <mergeCell ref="AN84:AN85"/>
    <mergeCell ref="AO84:AO85"/>
    <mergeCell ref="AP78:AP79"/>
    <mergeCell ref="AG78:AG79"/>
    <mergeCell ref="AH78:AH79"/>
    <mergeCell ref="AI78:AI79"/>
    <mergeCell ref="AJ78:AJ79"/>
    <mergeCell ref="AK78:AK79"/>
    <mergeCell ref="AL78:AL79"/>
    <mergeCell ref="AM78:AM79"/>
    <mergeCell ref="AN78:AN79"/>
    <mergeCell ref="AO78:AO79"/>
    <mergeCell ref="AO70:AO71"/>
    <mergeCell ref="AP74:AP75"/>
    <mergeCell ref="AG76:AG77"/>
    <mergeCell ref="AH76:AH77"/>
    <mergeCell ref="AI76:AI77"/>
    <mergeCell ref="AJ76:AJ77"/>
    <mergeCell ref="AK76:AK77"/>
    <mergeCell ref="AL76:AL77"/>
    <mergeCell ref="AM76:AM77"/>
    <mergeCell ref="AN76:AN77"/>
    <mergeCell ref="AO76:AO77"/>
    <mergeCell ref="AP76:AP77"/>
    <mergeCell ref="AG74:AG75"/>
    <mergeCell ref="AH74:AH75"/>
    <mergeCell ref="AI74:AI75"/>
    <mergeCell ref="AJ74:AJ75"/>
    <mergeCell ref="AK74:AK75"/>
    <mergeCell ref="AL74:AL75"/>
    <mergeCell ref="AM74:AM75"/>
    <mergeCell ref="AN74:AN75"/>
    <mergeCell ref="AO74:AO75"/>
    <mergeCell ref="AL68:AL69"/>
    <mergeCell ref="AM68:AM69"/>
    <mergeCell ref="AN68:AN69"/>
    <mergeCell ref="AO68:AO69"/>
    <mergeCell ref="AP68:AP69"/>
    <mergeCell ref="AP70:AP71"/>
    <mergeCell ref="AG72:AG73"/>
    <mergeCell ref="AH72:AH73"/>
    <mergeCell ref="AI72:AI73"/>
    <mergeCell ref="AJ72:AJ73"/>
    <mergeCell ref="AK72:AK73"/>
    <mergeCell ref="AL72:AL73"/>
    <mergeCell ref="AM72:AM73"/>
    <mergeCell ref="AN72:AN73"/>
    <mergeCell ref="AO72:AO73"/>
    <mergeCell ref="AP72:AP73"/>
    <mergeCell ref="AG70:AG71"/>
    <mergeCell ref="AH70:AH71"/>
    <mergeCell ref="AI70:AI71"/>
    <mergeCell ref="AJ70:AJ71"/>
    <mergeCell ref="AK70:AK71"/>
    <mergeCell ref="AL70:AL71"/>
    <mergeCell ref="AM70:AM71"/>
    <mergeCell ref="AN70:AN71"/>
    <mergeCell ref="AG49:AG50"/>
    <mergeCell ref="AH49:AH50"/>
    <mergeCell ref="AI49:AI50"/>
    <mergeCell ref="AJ49:AJ50"/>
    <mergeCell ref="AK49:AK50"/>
    <mergeCell ref="AG68:AG69"/>
    <mergeCell ref="AH68:AH69"/>
    <mergeCell ref="AI68:AI69"/>
    <mergeCell ref="AJ68:AJ69"/>
    <mergeCell ref="AK68:AK69"/>
    <mergeCell ref="AG51:AG54"/>
    <mergeCell ref="AH51:AH54"/>
    <mergeCell ref="AI51:AI54"/>
    <mergeCell ref="AJ51:AJ54"/>
    <mergeCell ref="AK51:AK54"/>
    <mergeCell ref="AG45:AG46"/>
    <mergeCell ref="AH45:AH46"/>
    <mergeCell ref="AI45:AI46"/>
    <mergeCell ref="AJ45:AJ46"/>
    <mergeCell ref="AK45:AK46"/>
    <mergeCell ref="AG47:AG48"/>
    <mergeCell ref="AH47:AH48"/>
    <mergeCell ref="AI47:AI48"/>
    <mergeCell ref="AJ47:AJ48"/>
    <mergeCell ref="AK47:AK48"/>
    <mergeCell ref="AG28:AG29"/>
    <mergeCell ref="AH28:AH29"/>
    <mergeCell ref="AI28:AI29"/>
    <mergeCell ref="AJ28:AJ29"/>
    <mergeCell ref="AK28:AK29"/>
    <mergeCell ref="AG43:AG44"/>
    <mergeCell ref="AH43:AH44"/>
    <mergeCell ref="AI43:AI44"/>
    <mergeCell ref="AJ43:AJ44"/>
    <mergeCell ref="AK43:AK44"/>
    <mergeCell ref="AG22:AG25"/>
    <mergeCell ref="AH22:AH25"/>
    <mergeCell ref="AI22:AI25"/>
    <mergeCell ref="AJ22:AJ25"/>
    <mergeCell ref="AK22:AK25"/>
    <mergeCell ref="AG26:AG27"/>
    <mergeCell ref="AH26:AH27"/>
    <mergeCell ref="AI26:AI27"/>
    <mergeCell ref="AJ26:AJ27"/>
    <mergeCell ref="AK26:AK27"/>
    <mergeCell ref="AG18:AG19"/>
    <mergeCell ref="AH18:AH19"/>
    <mergeCell ref="AI18:AI19"/>
    <mergeCell ref="AJ18:AJ19"/>
    <mergeCell ref="AK18:AK19"/>
    <mergeCell ref="AG20:AG21"/>
    <mergeCell ref="AH20:AH21"/>
    <mergeCell ref="AI20:AI21"/>
    <mergeCell ref="AJ20:AJ21"/>
    <mergeCell ref="AK20:AK21"/>
    <mergeCell ref="X104:X105"/>
    <mergeCell ref="Y104:Y105"/>
    <mergeCell ref="A104:A105"/>
    <mergeCell ref="B104:B105"/>
    <mergeCell ref="C104:C105"/>
    <mergeCell ref="D104:D105"/>
    <mergeCell ref="S104:S105"/>
    <mergeCell ref="T104:T105"/>
    <mergeCell ref="U104:U105"/>
    <mergeCell ref="V104:V105"/>
    <mergeCell ref="W104:W105"/>
    <mergeCell ref="X100:X101"/>
    <mergeCell ref="Y100:Y101"/>
    <mergeCell ref="A102:A103"/>
    <mergeCell ref="B102:B103"/>
    <mergeCell ref="C102:C103"/>
    <mergeCell ref="D102:D103"/>
    <mergeCell ref="S102:S103"/>
    <mergeCell ref="T102:T103"/>
    <mergeCell ref="U102:U103"/>
    <mergeCell ref="V102:V103"/>
    <mergeCell ref="W102:W103"/>
    <mergeCell ref="X102:X103"/>
    <mergeCell ref="Y102:Y103"/>
    <mergeCell ref="A100:A101"/>
    <mergeCell ref="B100:B101"/>
    <mergeCell ref="C100:C101"/>
    <mergeCell ref="D100:D101"/>
    <mergeCell ref="S100:S101"/>
    <mergeCell ref="T100:T101"/>
    <mergeCell ref="U100:U101"/>
    <mergeCell ref="V100:V101"/>
    <mergeCell ref="W100:W101"/>
    <mergeCell ref="X96:X97"/>
    <mergeCell ref="Y96:Y97"/>
    <mergeCell ref="A98:A99"/>
    <mergeCell ref="B98:B99"/>
    <mergeCell ref="C98:C99"/>
    <mergeCell ref="D98:D99"/>
    <mergeCell ref="S98:S99"/>
    <mergeCell ref="T98:T99"/>
    <mergeCell ref="U98:U99"/>
    <mergeCell ref="V98:V99"/>
    <mergeCell ref="W98:W99"/>
    <mergeCell ref="X98:X99"/>
    <mergeCell ref="Y98:Y99"/>
    <mergeCell ref="A96:A97"/>
    <mergeCell ref="B96:B97"/>
    <mergeCell ref="C96:C97"/>
    <mergeCell ref="D96:D97"/>
    <mergeCell ref="S96:S97"/>
    <mergeCell ref="T96:T97"/>
    <mergeCell ref="U96:U97"/>
    <mergeCell ref="V96:V97"/>
    <mergeCell ref="W96:W97"/>
    <mergeCell ref="V86:V89"/>
    <mergeCell ref="W86:W89"/>
    <mergeCell ref="X92:X93"/>
    <mergeCell ref="Y92:Y93"/>
    <mergeCell ref="A94:A95"/>
    <mergeCell ref="B94:B95"/>
    <mergeCell ref="C94:C95"/>
    <mergeCell ref="D94:D95"/>
    <mergeCell ref="S94:S95"/>
    <mergeCell ref="T94:T95"/>
    <mergeCell ref="U94:U95"/>
    <mergeCell ref="V94:V95"/>
    <mergeCell ref="W94:W95"/>
    <mergeCell ref="X94:X95"/>
    <mergeCell ref="Y94:Y95"/>
    <mergeCell ref="A92:A93"/>
    <mergeCell ref="B92:B93"/>
    <mergeCell ref="C92:C93"/>
    <mergeCell ref="D92:D93"/>
    <mergeCell ref="S92:S93"/>
    <mergeCell ref="T92:T93"/>
    <mergeCell ref="U92:U93"/>
    <mergeCell ref="V92:V93"/>
    <mergeCell ref="W92:W93"/>
    <mergeCell ref="X84:X85"/>
    <mergeCell ref="Y84:Y85"/>
    <mergeCell ref="A80:A81"/>
    <mergeCell ref="B80:B81"/>
    <mergeCell ref="X86:X89"/>
    <mergeCell ref="Y86:Y89"/>
    <mergeCell ref="A90:A91"/>
    <mergeCell ref="B90:B91"/>
    <mergeCell ref="C90:C91"/>
    <mergeCell ref="D90:D91"/>
    <mergeCell ref="S90:S91"/>
    <mergeCell ref="T90:T91"/>
    <mergeCell ref="U90:U91"/>
    <mergeCell ref="V90:V91"/>
    <mergeCell ref="W90:W91"/>
    <mergeCell ref="X90:X91"/>
    <mergeCell ref="Y90:Y91"/>
    <mergeCell ref="A86:A89"/>
    <mergeCell ref="B86:B89"/>
    <mergeCell ref="C86:C89"/>
    <mergeCell ref="D86:D89"/>
    <mergeCell ref="S86:S89"/>
    <mergeCell ref="T86:T89"/>
    <mergeCell ref="U86:U89"/>
    <mergeCell ref="A84:A85"/>
    <mergeCell ref="B84:B85"/>
    <mergeCell ref="C84:C85"/>
    <mergeCell ref="D84:D85"/>
    <mergeCell ref="S84:S85"/>
    <mergeCell ref="T84:T85"/>
    <mergeCell ref="U84:U85"/>
    <mergeCell ref="V84:V85"/>
    <mergeCell ref="W84:W85"/>
    <mergeCell ref="X78:X79"/>
    <mergeCell ref="Y78:Y79"/>
    <mergeCell ref="A76:A77"/>
    <mergeCell ref="B76:B77"/>
    <mergeCell ref="C76:C77"/>
    <mergeCell ref="D76:D77"/>
    <mergeCell ref="S76:S77"/>
    <mergeCell ref="T76:T77"/>
    <mergeCell ref="U76:U77"/>
    <mergeCell ref="V76:V77"/>
    <mergeCell ref="A78:A79"/>
    <mergeCell ref="B78:B79"/>
    <mergeCell ref="C78:C79"/>
    <mergeCell ref="D78:D79"/>
    <mergeCell ref="S78:S79"/>
    <mergeCell ref="T78:T79"/>
    <mergeCell ref="U78:U79"/>
    <mergeCell ref="V78:V79"/>
    <mergeCell ref="W78:W79"/>
    <mergeCell ref="A74:A75"/>
    <mergeCell ref="B74:B75"/>
    <mergeCell ref="C74:C75"/>
    <mergeCell ref="D74:D75"/>
    <mergeCell ref="S74:S75"/>
    <mergeCell ref="T74:T75"/>
    <mergeCell ref="U74:U75"/>
    <mergeCell ref="V74:V75"/>
    <mergeCell ref="W74:W75"/>
    <mergeCell ref="A68:A69"/>
    <mergeCell ref="B68:B69"/>
    <mergeCell ref="C68:C69"/>
    <mergeCell ref="D68:D69"/>
    <mergeCell ref="S68:S69"/>
    <mergeCell ref="T68:T69"/>
    <mergeCell ref="U68:U69"/>
    <mergeCell ref="V68:V69"/>
    <mergeCell ref="W72:W73"/>
    <mergeCell ref="A72:A73"/>
    <mergeCell ref="B72:B73"/>
    <mergeCell ref="C72:C73"/>
    <mergeCell ref="D72:D73"/>
    <mergeCell ref="S72:S73"/>
    <mergeCell ref="T72:T73"/>
    <mergeCell ref="U72:U73"/>
    <mergeCell ref="V72:V73"/>
    <mergeCell ref="A70:A71"/>
    <mergeCell ref="B70:B71"/>
    <mergeCell ref="C70:C71"/>
    <mergeCell ref="D70:D71"/>
    <mergeCell ref="S70:S71"/>
    <mergeCell ref="T70:T71"/>
    <mergeCell ref="U70:U71"/>
    <mergeCell ref="W70:W71"/>
    <mergeCell ref="S4:V4"/>
    <mergeCell ref="S16:V16"/>
    <mergeCell ref="T18:T19"/>
    <mergeCell ref="U18:U19"/>
    <mergeCell ref="V18:V19"/>
    <mergeCell ref="T20:T21"/>
    <mergeCell ref="U20:U21"/>
    <mergeCell ref="V20:V21"/>
    <mergeCell ref="T22:T25"/>
    <mergeCell ref="U22:U25"/>
    <mergeCell ref="V22:V25"/>
    <mergeCell ref="U43:U44"/>
    <mergeCell ref="V43:V44"/>
    <mergeCell ref="S41:V41"/>
    <mergeCell ref="U28:U29"/>
    <mergeCell ref="V28:V29"/>
    <mergeCell ref="U49:U50"/>
    <mergeCell ref="V49:V50"/>
    <mergeCell ref="A18:A19"/>
    <mergeCell ref="B18:B19"/>
    <mergeCell ref="C18:C19"/>
    <mergeCell ref="A28:A29"/>
    <mergeCell ref="B28:B29"/>
    <mergeCell ref="C28:C29"/>
    <mergeCell ref="D28:D29"/>
    <mergeCell ref="S28:S29"/>
    <mergeCell ref="T28:T29"/>
    <mergeCell ref="A22:A25"/>
    <mergeCell ref="B22:B25"/>
    <mergeCell ref="C22:C25"/>
    <mergeCell ref="D22:D25"/>
    <mergeCell ref="S22:S25"/>
    <mergeCell ref="A20:A21"/>
    <mergeCell ref="B20:B21"/>
    <mergeCell ref="C20:C21"/>
    <mergeCell ref="D20:D21"/>
    <mergeCell ref="S20:S21"/>
    <mergeCell ref="D18:D19"/>
    <mergeCell ref="S18:S19"/>
    <mergeCell ref="A26:A27"/>
    <mergeCell ref="B26:B27"/>
    <mergeCell ref="C26:C27"/>
    <mergeCell ref="D26:D27"/>
    <mergeCell ref="S26:S27"/>
    <mergeCell ref="T26:T27"/>
    <mergeCell ref="S33:V33"/>
    <mergeCell ref="U26:U27"/>
    <mergeCell ref="V26:V27"/>
    <mergeCell ref="A45:A48"/>
    <mergeCell ref="B45:B48"/>
    <mergeCell ref="E45:G46"/>
    <mergeCell ref="T45:T48"/>
    <mergeCell ref="E47:G48"/>
    <mergeCell ref="A43:A44"/>
    <mergeCell ref="B43:B44"/>
    <mergeCell ref="C43:C44"/>
    <mergeCell ref="D43:D44"/>
    <mergeCell ref="S43:S44"/>
    <mergeCell ref="T43:T44"/>
    <mergeCell ref="U45:U46"/>
    <mergeCell ref="V45:V46"/>
    <mergeCell ref="C47:C48"/>
    <mergeCell ref="D47:D48"/>
    <mergeCell ref="S47:S48"/>
    <mergeCell ref="U47:U48"/>
    <mergeCell ref="V47:V48"/>
    <mergeCell ref="C45:C46"/>
    <mergeCell ref="D45:D46"/>
    <mergeCell ref="S45:S46"/>
    <mergeCell ref="A49:A50"/>
    <mergeCell ref="B49:B50"/>
    <mergeCell ref="C49:C50"/>
    <mergeCell ref="D49:D50"/>
    <mergeCell ref="S49:S50"/>
    <mergeCell ref="T49:T50"/>
    <mergeCell ref="A51:A54"/>
    <mergeCell ref="B51:B54"/>
    <mergeCell ref="C51:C54"/>
    <mergeCell ref="D51:D54"/>
    <mergeCell ref="S51:S54"/>
    <mergeCell ref="T51:T54"/>
    <mergeCell ref="U51:U54"/>
    <mergeCell ref="V51:V54"/>
    <mergeCell ref="S58:V58"/>
    <mergeCell ref="X64:Y66"/>
    <mergeCell ref="S66:V66"/>
    <mergeCell ref="C80:C81"/>
    <mergeCell ref="D80:D81"/>
    <mergeCell ref="S80:S81"/>
    <mergeCell ref="T80:T81"/>
    <mergeCell ref="U80:U81"/>
    <mergeCell ref="V80:V81"/>
    <mergeCell ref="W80:W81"/>
    <mergeCell ref="X80:X81"/>
    <mergeCell ref="Y80:Y81"/>
    <mergeCell ref="W68:W69"/>
    <mergeCell ref="X68:X69"/>
    <mergeCell ref="Y68:Y69"/>
    <mergeCell ref="X70:X71"/>
    <mergeCell ref="Y70:Y71"/>
    <mergeCell ref="X72:X73"/>
    <mergeCell ref="Y72:Y73"/>
    <mergeCell ref="X74:X75"/>
    <mergeCell ref="Y74:Y75"/>
    <mergeCell ref="W76:W77"/>
    <mergeCell ref="X76:X77"/>
    <mergeCell ref="Y76:Y77"/>
    <mergeCell ref="V70:V71"/>
    <mergeCell ref="X82:X83"/>
    <mergeCell ref="Y82:Y83"/>
    <mergeCell ref="AG82:AG83"/>
    <mergeCell ref="AH82:AH83"/>
    <mergeCell ref="AI82:AI83"/>
    <mergeCell ref="AJ82:AJ83"/>
    <mergeCell ref="AK82:AK83"/>
    <mergeCell ref="AL82:AL83"/>
    <mergeCell ref="AM82:AM83"/>
    <mergeCell ref="A82:A83"/>
    <mergeCell ref="B82:B83"/>
    <mergeCell ref="C82:C83"/>
    <mergeCell ref="D82:D83"/>
    <mergeCell ref="S82:S83"/>
    <mergeCell ref="T82:T83"/>
    <mergeCell ref="U82:U83"/>
    <mergeCell ref="V82:V83"/>
    <mergeCell ref="W82:W83"/>
    <mergeCell ref="AN82:AN83"/>
    <mergeCell ref="AO82:AO83"/>
    <mergeCell ref="AP82:AP83"/>
    <mergeCell ref="AK80:AK81"/>
    <mergeCell ref="AL80:AL81"/>
    <mergeCell ref="AM80:AM81"/>
    <mergeCell ref="AN80:AN81"/>
    <mergeCell ref="AO80:AO81"/>
    <mergeCell ref="AP80:AP81"/>
  </mergeCells>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158" priority="25" stopIfTrue="1" operator="greaterThan">
      <formula>0</formula>
    </cfRule>
  </conditionalFormatting>
  <conditionalFormatting sqref="C31:C32 C38:C40 C53:C55 C106:C110">
    <cfRule type="cellIs" dxfId="157" priority="26" stopIfTrue="1" operator="greaterThanOrEqual">
      <formula>1</formula>
    </cfRule>
  </conditionalFormatting>
  <conditionalFormatting sqref="C53:C55 T18:T29 T43:T52 E44:Q44 E46:M46 E48:J48 E50:R50 E52:G52 T66 T68:T105">
    <cfRule type="cellIs" dxfId="156" priority="24" operator="greaterThan">
      <formula>0</formula>
    </cfRule>
  </conditionalFormatting>
  <conditionalFormatting sqref="C114 E81:R81 E77:J77 E91:H91 E69:N69 E75:I75 E95:K95 E97:G97 E101:G101 E67:O67 E71:R71 E73:R73 E79:O79 E83:R83 E85:J85 E87:R87 E93:P93 E99:N99 E103:N103 E105:J105 E89:R89 T35:T37 E35:E37 T6:T12 E19:I19 C13 E6:E12 E29:L29 E21:I21 E23:R23 E27:O27 E25:J25 C30 C109:C110 T60 C38:C40 C53:C55 E60 T58">
    <cfRule type="cellIs" dxfId="155" priority="20" stopIfTrue="1" operator="greaterThan">
      <formula>0</formula>
    </cfRule>
  </conditionalFormatting>
  <conditionalFormatting sqref="C31:C32 C38:C40 C53:C55 C106:C110">
    <cfRule type="cellIs" dxfId="154" priority="19" stopIfTrue="1" operator="greaterThanOrEqual">
      <formula>1</formula>
    </cfRule>
  </conditionalFormatting>
  <conditionalFormatting sqref="C53:C55 T18:T29 T43:T52 E44:Q44 E46:M46 E48:J48 E50:R50 E52:G52 T66 T68:T105">
    <cfRule type="cellIs" dxfId="153" priority="18" operator="greaterThan">
      <formula>0</formula>
    </cfRule>
  </conditionalFormatting>
  <conditionalFormatting sqref="W66 W68 W70 W72 W74 W76 W78 W80 W84 W86 W90 W92 W94 W96 W98 W100 W102 W104">
    <cfRule type="cellIs" dxfId="152" priority="15" operator="equal">
      <formula>$AQ$66</formula>
    </cfRule>
    <cfRule type="cellIs" dxfId="151" priority="16" operator="equal">
      <formula>$AQ$67</formula>
    </cfRule>
  </conditionalFormatting>
  <conditionalFormatting sqref="C114 E91:H91 E95:K95 E97:G97 E101:G101 E85:J85 E87:R87 E93:P93 E99:N99 E25:J25 E103:M103 E89:R89 C109:C110 E81:K81 E79:J79 E29:J29 E75:R75 E69:O69 E77:H77 T35:T37 E35:E37 T6:T12 C13 E6:E12 E19:G19 E23:R23 E27:O27 E21:H21 C30 T60:T62 E60:E62 C38:C40 C55:C57 C63 E71:M71 E73:R73 E83:O83 R83 E105:I105">
    <cfRule type="cellIs" dxfId="150" priority="5" stopIfTrue="1" operator="greaterThan">
      <formula>0</formula>
    </cfRule>
  </conditionalFormatting>
  <conditionalFormatting sqref="C106:C110 C31:C32 C38:C40 C55:C57 C63">
    <cfRule type="cellIs" dxfId="149" priority="4" stopIfTrue="1" operator="greaterThanOrEqual">
      <formula>1</formula>
    </cfRule>
  </conditionalFormatting>
  <conditionalFormatting sqref="T68:T105 T18:T29 C63 E50:J50 E52:R52 E54:G54 C55:C57 T49:T54 T43:T46 H48:M48 E44:M44 H46:N46">
    <cfRule type="cellIs" dxfId="148" priority="3" operator="greaterThan">
      <formula>0</formula>
    </cfRule>
  </conditionalFormatting>
  <conditionalFormatting sqref="W84 W86 W90 W92 W94 W96 W98 W100 W102 W104 W68 W70 W72 W74 W76 W78 W80 W82">
    <cfRule type="cellIs" dxfId="147" priority="1" operator="equal">
      <formula>$AQ$68</formula>
    </cfRule>
    <cfRule type="cellIs" dxfId="146" priority="2" operator="equal">
      <formula>$AQ$69</formula>
    </cfRule>
  </conditionalFormatting>
  <pageMargins left="0.5" right="0.5" top="0.5" bottom="0.5" header="0.3" footer="0.3"/>
  <pageSetup scale="67" fitToHeight="2" orientation="landscape" horizontalDpi="360" verticalDpi="360" r:id="rId1"/>
  <headerFooter alignWithMargins="0"/>
  <rowBreaks count="1" manualBreakCount="1">
    <brk id="6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33</vt:i4>
      </vt:variant>
    </vt:vector>
  </HeadingPairs>
  <TitlesOfParts>
    <vt:vector size="54" baseType="lpstr">
      <vt:lpstr>Rev History</vt:lpstr>
      <vt:lpstr>Instructions</vt:lpstr>
      <vt:lpstr>DenRoster</vt:lpstr>
      <vt:lpstr>MeetingPlanner</vt:lpstr>
      <vt:lpstr>DenStatus</vt:lpstr>
      <vt:lpstr>Cub1</vt:lpstr>
      <vt:lpstr>Cub2</vt:lpstr>
      <vt:lpstr>Cub3</vt:lpstr>
      <vt:lpstr>Cub4</vt:lpstr>
      <vt:lpstr>Cub5</vt:lpstr>
      <vt:lpstr>Cub6</vt:lpstr>
      <vt:lpstr>Cub7</vt:lpstr>
      <vt:lpstr>Cub8</vt:lpstr>
      <vt:lpstr>Cub9</vt:lpstr>
      <vt:lpstr>Cub10</vt:lpstr>
      <vt:lpstr>Cub11</vt:lpstr>
      <vt:lpstr>Cub12</vt:lpstr>
      <vt:lpstr>Cub13</vt:lpstr>
      <vt:lpstr>Cub14</vt:lpstr>
      <vt:lpstr>Cub15</vt:lpstr>
      <vt:lpstr>Other Awards</vt:lpstr>
      <vt:lpstr>'Cub1'!Print_Area</vt:lpstr>
      <vt:lpstr>'Cub10'!Print_Area</vt:lpstr>
      <vt:lpstr>'Cub11'!Print_Area</vt:lpstr>
      <vt:lpstr>'Cub12'!Print_Area</vt:lpstr>
      <vt:lpstr>'Cub13'!Print_Area</vt:lpstr>
      <vt:lpstr>'Cub14'!Print_Area</vt:lpstr>
      <vt:lpstr>'Cub15'!Print_Area</vt:lpstr>
      <vt:lpstr>'Cub2'!Print_Area</vt:lpstr>
      <vt:lpstr>'Cub3'!Print_Area</vt:lpstr>
      <vt:lpstr>'Cub4'!Print_Area</vt:lpstr>
      <vt:lpstr>'Cub5'!Print_Area</vt:lpstr>
      <vt:lpstr>'Cub6'!Print_Area</vt:lpstr>
      <vt:lpstr>'Cub7'!Print_Area</vt:lpstr>
      <vt:lpstr>'Cub8'!Print_Area</vt:lpstr>
      <vt:lpstr>'Cub9'!Print_Area</vt:lpstr>
      <vt:lpstr>DenStatus!Print_Area</vt:lpstr>
      <vt:lpstr>Instructions!Print_Area</vt:lpstr>
      <vt:lpstr>'Other Awards'!Print_Area</vt:lpstr>
      <vt:lpstr>'Cub1'!Print_Titles</vt:lpstr>
      <vt:lpstr>'Cub10'!Print_Titles</vt:lpstr>
      <vt:lpstr>'Cub11'!Print_Titles</vt:lpstr>
      <vt:lpstr>'Cub12'!Print_Titles</vt:lpstr>
      <vt:lpstr>'Cub13'!Print_Titles</vt:lpstr>
      <vt:lpstr>'Cub14'!Print_Titles</vt:lpstr>
      <vt:lpstr>'Cub15'!Print_Titles</vt:lpstr>
      <vt:lpstr>'Cub2'!Print_Titles</vt:lpstr>
      <vt:lpstr>'Cub3'!Print_Titles</vt:lpstr>
      <vt:lpstr>'Cub4'!Print_Titles</vt:lpstr>
      <vt:lpstr>'Cub5'!Print_Titles</vt:lpstr>
      <vt:lpstr>'Cub6'!Print_Titles</vt:lpstr>
      <vt:lpstr>'Cub7'!Print_Titles</vt:lpstr>
      <vt:lpstr>'Cub8'!Print_Titles</vt:lpstr>
      <vt:lpstr>'Cub9'!Print_Titles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Selhorst</dc:creator>
  <cp:lastModifiedBy>User</cp:lastModifiedBy>
  <cp:lastPrinted>2016-07-05T13:59:20Z</cp:lastPrinted>
  <dcterms:created xsi:type="dcterms:W3CDTF">2005-07-02T23:14:07Z</dcterms:created>
  <dcterms:modified xsi:type="dcterms:W3CDTF">2016-12-08T05:48:05Z</dcterms:modified>
</cp:coreProperties>
</file>